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2" activeTab="6"/>
  </bookViews>
  <sheets>
    <sheet name="1.1.Осн. пол. РП" sheetId="4" r:id="rId1"/>
    <sheet name="1.2. Показатели РП" sheetId="5" r:id="rId2"/>
    <sheet name="1.3. Пок. РП по мес." sheetId="6" r:id="rId3"/>
    <sheet name="1.4. Мероприятия РП" sheetId="7" r:id="rId4"/>
    <sheet name="1.5. Фин. обес. РП" sheetId="1" r:id="rId5"/>
    <sheet name="1.6. Бюджет РП по месяцам" sheetId="2" r:id="rId6"/>
    <sheet name="План реализации РП -5" sheetId="8" r:id="rId7"/>
  </sheets>
  <definedNames>
    <definedName name="_bookmark5" localSheetId="1">'1.2. Показатели РП'!$B$7</definedName>
    <definedName name="_bookmark5" localSheetId="2">#REF!</definedName>
    <definedName name="_bookmark5" localSheetId="3">#REF!</definedName>
    <definedName name="_bookmark5" localSheetId="4">#REF!</definedName>
    <definedName name="_bookmark5" localSheetId="5">'1.6. Бюджет РП по месяцам'!#REF!</definedName>
    <definedName name="_bookmark5" localSheetId="6">#REF!</definedName>
    <definedName name="_ftn1" localSheetId="3">#REF!</definedName>
    <definedName name="_ftn1" localSheetId="4">#REF!</definedName>
    <definedName name="_ftn1" localSheetId="5">'1.6. Бюджет РП по месяцам'!#REF!</definedName>
    <definedName name="_ftn1" localSheetId="6">#REF!</definedName>
    <definedName name="_ftn2" localSheetId="0">#REF!</definedName>
    <definedName name="_ftn2" localSheetId="3">#REF!</definedName>
    <definedName name="_ftn2" localSheetId="4">#REF!</definedName>
    <definedName name="_ftn2" localSheetId="5">'1.6. Бюджет РП по месяцам'!#REF!</definedName>
    <definedName name="_ftn2" localSheetId="6">#REF!</definedName>
    <definedName name="_ftn3" localSheetId="0">#REF!</definedName>
    <definedName name="_ftn3" localSheetId="6">#REF!</definedName>
    <definedName name="_ftn4" localSheetId="0">#REF!</definedName>
    <definedName name="_ftn4" localSheetId="6">#REF!</definedName>
    <definedName name="_ftn5" localSheetId="0">#REF!</definedName>
    <definedName name="_ftn5" localSheetId="6">#REF!</definedName>
    <definedName name="_ftn6" localSheetId="6">#REF!</definedName>
    <definedName name="_ftn7" localSheetId="6">#REF!</definedName>
    <definedName name="_ftn8" localSheetId="6">#REF!</definedName>
    <definedName name="_ftnref1" localSheetId="3">'1.4. Мероприятия РП'!$E$4</definedName>
    <definedName name="_ftnref1" localSheetId="4">#REF!</definedName>
    <definedName name="_ftnref1" localSheetId="5">'1.6. Бюджет РП по месяцам'!#REF!</definedName>
    <definedName name="_ftnref1" localSheetId="6">#REF!</definedName>
    <definedName name="_ftnref2" localSheetId="0">'1.1.Осн. пол. РП'!$A$2</definedName>
    <definedName name="_ftnref2" localSheetId="3">'1.4. Мероприятия РП'!#REF!</definedName>
    <definedName name="_ftnref2" localSheetId="4">#REF!</definedName>
    <definedName name="_ftnref2" localSheetId="5">'1.6. Бюджет РП по месяцам'!#REF!</definedName>
    <definedName name="_ftnref2" localSheetId="6">#REF!</definedName>
    <definedName name="_ftnref3" localSheetId="0">'1.1.Осн. пол. РП'!$A$4</definedName>
    <definedName name="_ftnref3" localSheetId="3">'1.4. Мероприятия РП'!#REF!</definedName>
    <definedName name="_ftnref3" localSheetId="4">#REF!</definedName>
    <definedName name="_ftnref3" localSheetId="5">'1.6. Бюджет РП по месяцам'!#REF!</definedName>
    <definedName name="_ftnref3" localSheetId="6">#REF!</definedName>
    <definedName name="_ftnref4" localSheetId="0">#REF!</definedName>
    <definedName name="_ftnref4" localSheetId="6">'План реализации РП -5'!$E$4</definedName>
    <definedName name="_ftnref5" localSheetId="0">#REF!</definedName>
    <definedName name="_ftnref5" localSheetId="6">'План реализации РП -5'!$G$4</definedName>
    <definedName name="_ftnref6" localSheetId="6">'План реализации РП -5'!$H$5</definedName>
    <definedName name="_ftnref7" localSheetId="6">'План реализации РП -5'!$I$4</definedName>
    <definedName name="_ftnref8" localSheetId="6">'План реализации РП -5'!$L$4</definedName>
    <definedName name="_Hlk127704986" localSheetId="6">'План реализации РП -5'!$A$7</definedName>
    <definedName name="_Hlk127716945" localSheetId="5">'1.6. Бюджет РП по месяцам'!#REF!</definedName>
    <definedName name="_Hlk127716945" localSheetId="6">#REF!</definedName>
    <definedName name="_xlnm.Print_Titles" localSheetId="3">'1.4. Мероприятия РП'!$4:$5</definedName>
    <definedName name="_xlnm.Print_Titles" localSheetId="4">'1.5. Фин. обес. РП'!$4:$6</definedName>
    <definedName name="_xlnm.Print_Titles" localSheetId="6">'План реализации РП -5'!$4:$6</definedName>
    <definedName name="_xlnm.Print_Area" localSheetId="0">'1.1.Осн. пол. РП'!$A$2:$F$17</definedName>
    <definedName name="_xlnm.Print_Area" localSheetId="1">'1.2. Показатели РП'!$A$2:$P$10</definedName>
    <definedName name="_xlnm.Print_Area" localSheetId="2">'1.3. Пок. РП по мес.'!$A$2:$P$10</definedName>
    <definedName name="_xlnm.Print_Area" localSheetId="3">'1.4. Мероприятия РП'!$A$2:$P$14</definedName>
    <definedName name="_xlnm.Print_Area" localSheetId="4">'1.5. Фин. обес. РП'!$A$2:$O$54</definedName>
    <definedName name="_xlnm.Print_Area" localSheetId="5">'1.6. Бюджет РП по месяцам'!$A$2:$N$14</definedName>
    <definedName name="_xlnm.Print_Area" localSheetId="6">'План реализации РП -5'!$A$1:$M$24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2" i="1"/>
  <c r="O32" s="1"/>
  <c r="I53"/>
  <c r="O29"/>
  <c r="O25"/>
  <c r="O48" s="1"/>
  <c r="O24"/>
  <c r="O23"/>
  <c r="O22"/>
  <c r="O21"/>
  <c r="O20"/>
  <c r="O19"/>
  <c r="O18"/>
  <c r="O17"/>
  <c r="O16"/>
  <c r="O47"/>
  <c r="K8" i="8" l="1"/>
  <c r="M14" i="2"/>
  <c r="N14"/>
  <c r="L14"/>
  <c r="K14"/>
  <c r="J14"/>
  <c r="I14"/>
  <c r="H14"/>
  <c r="G14"/>
  <c r="F14"/>
  <c r="E14"/>
  <c r="D14"/>
  <c r="A1" i="7" l="1"/>
  <c r="A1" i="6"/>
  <c r="A1" i="5"/>
  <c r="A1" i="4"/>
  <c r="C14" i="2" l="1"/>
  <c r="A1"/>
  <c r="H53" i="1"/>
  <c r="H48"/>
  <c r="I29"/>
  <c r="I50" s="1"/>
  <c r="H29"/>
  <c r="H50" s="1"/>
  <c r="O27"/>
  <c r="O26"/>
  <c r="K25"/>
  <c r="J25"/>
  <c r="J48" s="1"/>
  <c r="I25"/>
  <c r="K18"/>
  <c r="J18"/>
  <c r="K17"/>
  <c r="J17"/>
  <c r="J16" s="1"/>
  <c r="J47" s="1"/>
  <c r="J45" s="1"/>
  <c r="I17"/>
  <c r="K16"/>
  <c r="K47" s="1"/>
  <c r="K45" s="1"/>
  <c r="O15"/>
  <c r="O14"/>
  <c r="O13"/>
  <c r="O12"/>
  <c r="O11"/>
  <c r="O10"/>
  <c r="H9"/>
  <c r="A1"/>
  <c r="O53" l="1"/>
  <c r="O50"/>
  <c r="I48"/>
  <c r="I16"/>
  <c r="O9"/>
  <c r="H47"/>
  <c r="H45" s="1"/>
  <c r="I47" l="1"/>
  <c r="I45" s="1"/>
  <c r="O45" s="1"/>
  <c r="P45" s="1"/>
</calcChain>
</file>

<file path=xl/sharedStrings.xml><?xml version="1.0" encoding="utf-8"?>
<sst xmlns="http://schemas.openxmlformats.org/spreadsheetml/2006/main" count="461" uniqueCount="204">
  <si>
    <t>№ п/п</t>
  </si>
  <si>
    <t>Наименование мероприятия (результата) и источники финансирования</t>
  </si>
  <si>
    <t>Код бюджетной классификации</t>
  </si>
  <si>
    <t>Объем финансового обеспечения по годам, тыс. рублей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</si>
  <si>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</si>
  <si>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</si>
  <si>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</si>
  <si>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</si>
  <si>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</si>
  <si>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</si>
  <si>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</si>
  <si>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</si>
  <si>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</si>
  <si>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1.</t>
  </si>
  <si>
    <t>1.1.</t>
  </si>
  <si>
    <t>Осуществлены мероприятия по дорожной деятельности в отношении автомобильных дорог общего пользования регионального или межмуниципального, местного значения и искусственных сооружений на них</t>
  </si>
  <si>
    <t>Региональный бюджет (всего), из них:</t>
  </si>
  <si>
    <t>10 1 R1</t>
  </si>
  <si>
    <t xml:space="preserve"> 04 09</t>
  </si>
  <si>
    <t xml:space="preserve">10 1 R1 R0010 </t>
  </si>
  <si>
    <t xml:space="preserve">10 1 R1 R0020 </t>
  </si>
  <si>
    <t xml:space="preserve">10 1 R1 53940 </t>
  </si>
  <si>
    <t xml:space="preserve">10 1 R1 R0030 </t>
  </si>
  <si>
    <t xml:space="preserve">10 1 И8  </t>
  </si>
  <si>
    <t xml:space="preserve">10 1 И8 54470 </t>
  </si>
  <si>
    <t xml:space="preserve">10 1 И8 9Д140 </t>
  </si>
  <si>
    <t xml:space="preserve">10 1 И8 9Д150 </t>
  </si>
  <si>
    <t xml:space="preserve">10 1 И8 9Д160 </t>
  </si>
  <si>
    <t xml:space="preserve">10 1 И8 9Д170 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</si>
  <si>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</si>
  <si>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</si>
  <si>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</si>
  <si>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</si>
  <si>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</si>
  <si>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</si>
  <si>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</si>
  <si>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3.</t>
  </si>
  <si>
    <t>Повышение доли отечественного оборудования (товаров, работ, услуг) в общем объеме закупок</t>
  </si>
  <si>
    <t>3.1.</t>
  </si>
  <si>
    <t>Субъектами Российской Федерации заключены контракты (доведены государственные задания учреждениям), предусматривающие закупку отечественного оборудования (товаров, работ, услуг) в рамках федерального проекта «Региональная и местная дорожная сеть»</t>
  </si>
  <si>
    <t>4.</t>
  </si>
  <si>
    <t>Нераспределенный резерв (областной бюджет)</t>
  </si>
  <si>
    <t>Итого по региональному проекту:</t>
  </si>
  <si>
    <t>в том числе:</t>
  </si>
  <si>
    <t>Региональный бюджет</t>
  </si>
  <si>
    <t xml:space="preserve">6. Помесячный план исполнения областного бюджета в части бюджетных ассигнований, предусмотренных </t>
  </si>
  <si>
    <t xml:space="preserve">  №    п/п</t>
  </si>
  <si>
    <t xml:space="preserve">Наименование мероприятия (результата) </t>
  </si>
  <si>
    <t>План исполнения нарастающим итогом (тыс. рублей)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</si>
  <si>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</si>
  <si>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</si>
  <si>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</si>
  <si>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</si>
  <si>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</si>
  <si>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</si>
  <si>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</si>
  <si>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</si>
  <si>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</si>
  <si>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</si>
  <si>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</si>
  <si>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ИТОГО:</t>
  </si>
  <si>
    <t>1. Основные положения</t>
  </si>
  <si>
    <t>Евтушенко С.В.</t>
  </si>
  <si>
    <t>Министр автомобильных дорог и транспорта Белгородской области</t>
  </si>
  <si>
    <t>Диденко Е.А.</t>
  </si>
  <si>
    <t>Соисполнители государственной программы</t>
  </si>
  <si>
    <t>(Ф.И.О.)</t>
  </si>
  <si>
    <t>(должность)</t>
  </si>
  <si>
    <t xml:space="preserve">Участники государственной программы (при наличии) </t>
  </si>
  <si>
    <t>Связь с государственными программами (комплексными программами) Российской Федерации и с государственными программами (комплексными программами) Белгородской области</t>
  </si>
  <si>
    <t xml:space="preserve">Государственная программа Белгородской области </t>
  </si>
  <si>
    <t>«Совершенствование и развитие транспортной системы                 и дорожной сети Белгородской области»</t>
  </si>
  <si>
    <t>2.</t>
  </si>
  <si>
    <t>Государственная программа Российской Федерации</t>
  </si>
  <si>
    <t>«Развитие транспортной системы»</t>
  </si>
  <si>
    <t>Показатели регионального проекта</t>
  </si>
  <si>
    <t>Уровень показателя</t>
  </si>
  <si>
    <t>Признак возрастания / убывания</t>
  </si>
  <si>
    <t>Единица измерения (по ОКЕИ)</t>
  </si>
  <si>
    <t>Базовое значение</t>
  </si>
  <si>
    <t>Нарастающий итог</t>
  </si>
  <si>
    <t>Признак "Участие муниципального образования"</t>
  </si>
  <si>
    <t xml:space="preserve">Информационная система </t>
  </si>
  <si>
    <t>значение</t>
  </si>
  <si>
    <t>год</t>
  </si>
  <si>
    <t>1.1</t>
  </si>
  <si>
    <t>Прогрессирующий</t>
  </si>
  <si>
    <t>Процент</t>
  </si>
  <si>
    <t>Да</t>
  </si>
  <si>
    <t>Нет</t>
  </si>
  <si>
    <t>-</t>
  </si>
  <si>
    <t>2.1</t>
  </si>
  <si>
    <t>Плановые значения по кварталам/месяцам</t>
  </si>
  <si>
    <t>2.1.</t>
  </si>
  <si>
    <t>№                      п/п</t>
  </si>
  <si>
    <t>Наименование мероприятия (результата)</t>
  </si>
  <si>
    <t>Наименование структурных элементов государственных программ вместе с наименованием государственной программы</t>
  </si>
  <si>
    <t>Тип мероприятия (результата)</t>
  </si>
  <si>
    <t>Уровень мероприятия (результата)</t>
  </si>
  <si>
    <t>Связь с показателями регионального проекта</t>
  </si>
  <si>
    <t>Х</t>
  </si>
  <si>
    <t xml:space="preserve"> -</t>
  </si>
  <si>
    <t xml:space="preserve">      </t>
  </si>
  <si>
    <t>1.1.1.</t>
  </si>
  <si>
    <t xml:space="preserve">  </t>
  </si>
  <si>
    <t>2.1.1.</t>
  </si>
  <si>
    <t>3.1.1.</t>
  </si>
  <si>
    <t>№                         п/п</t>
  </si>
  <si>
    <t>Наименование мероприятия (результата), объекта мероприятия (результата), контрольной точки</t>
  </si>
  <si>
    <t>Срок реализации</t>
  </si>
  <si>
    <t>Взаимосвязь</t>
  </si>
  <si>
    <t>Ответственный исполнитель</t>
  </si>
  <si>
    <t>Мощность объекта</t>
  </si>
  <si>
    <t>Объем финансового обеспечения (тыс. руб.)</t>
  </si>
  <si>
    <t>Вид документа и характеристика мероприятия (результата)</t>
  </si>
  <si>
    <t>начало</t>
  </si>
  <si>
    <t>окончание</t>
  </si>
  <si>
    <t>предшествен-ники</t>
  </si>
  <si>
    <t>последователи</t>
  </si>
  <si>
    <t>X</t>
  </si>
  <si>
    <t>Км</t>
  </si>
  <si>
    <t>1.1.К1.</t>
  </si>
  <si>
    <t>Утверждены (одобрены, сформированы) документы, необходимые для оказания услуги (выполнения работы)</t>
  </si>
  <si>
    <t>1.1.К2.</t>
  </si>
  <si>
    <t>Для оказания услуги (выполнения работы) подготовлено материально-техническое (кадровое) обеспечение</t>
  </si>
  <si>
    <t>1.1.К3.</t>
  </si>
  <si>
    <t>Услуга оказана (работы выполнены)</t>
  </si>
  <si>
    <t>1.1.К4.</t>
  </si>
  <si>
    <t>Закупка включена в план закупок</t>
  </si>
  <si>
    <t>1.1.К5.</t>
  </si>
  <si>
    <t>Произведена приемка поставленных товаров, выполненных работ, оказанных услуг</t>
  </si>
  <si>
    <t>1.1.К6.</t>
  </si>
  <si>
    <t>Произведена оплата поставленных товаров, выполненных работ, оказанных услуг по государственному (муниципальному) контракту</t>
  </si>
  <si>
    <t>3.1.К1.</t>
  </si>
  <si>
    <t>3.1.К2.</t>
  </si>
  <si>
    <t>3.1.К3.</t>
  </si>
  <si>
    <t>3.1.К4.</t>
  </si>
  <si>
    <t>3.1.К5.</t>
  </si>
  <si>
    <t>3.1.К6.</t>
  </si>
  <si>
    <t>«Региональная и местная дорожная сеть» (Белгородская область)</t>
  </si>
  <si>
    <t xml:space="preserve">Повышено качество дорожной сети, в том числе доведено до нормативного состояния 60 % региональных дорог и 85 % дорог крупнейших городских агломераций       </t>
  </si>
  <si>
    <t>Доведено до нормативного состояния 85 % опорной сети, в том числе за счет строительства и реконструкции автомобильных дорог и искусственных сооружений</t>
  </si>
  <si>
    <t>Доля автомобильных дорог, входящих в опорную сеть, соответствующих нормативным требованиям</t>
  </si>
  <si>
    <t>ФП</t>
  </si>
  <si>
    <t xml:space="preserve">На конец 2025 года </t>
  </si>
  <si>
    <t>Повышено качество дорожной сети, в том числе доведено до нормативного состояния 60 % региональных дорог и 85 % дорог крупнейших городских агломераций</t>
  </si>
  <si>
    <t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</t>
  </si>
  <si>
    <t xml:space="preserve">Единица </t>
  </si>
  <si>
    <t>Благоустройство территории, ремонт объектов недвижимого имущества</t>
  </si>
  <si>
    <t>Федеральный проект</t>
  </si>
  <si>
    <t xml:space="preserve">Строительство (реконструкция, техническое перевооружение, приобретение) объекта недвижимого имущества
</t>
  </si>
  <si>
    <t>Период, год</t>
  </si>
  <si>
    <t xml:space="preserve">  Всего на конец       2025 года     (тыс. рублей)</t>
  </si>
  <si>
    <t>Прочий тип документа</t>
  </si>
  <si>
    <t>Внутренний документ</t>
  </si>
  <si>
    <t>Информация о выполненнных работах</t>
  </si>
  <si>
    <t>1.1.К7.</t>
  </si>
  <si>
    <t>1.1.К8.</t>
  </si>
  <si>
    <t>3.1.К7.</t>
  </si>
  <si>
    <t>Адрес объекта         (в соответствии                       с ФИАС)</t>
  </si>
  <si>
    <t>Повышение связанности территорий и удовлетворенности граждан современной, безопасной                               и качественной дорожной сетью</t>
  </si>
  <si>
    <t>Зайнуллин Р.Ш.</t>
  </si>
  <si>
    <t xml:space="preserve">   </t>
  </si>
  <si>
    <t xml:space="preserve"> </t>
  </si>
  <si>
    <t xml:space="preserve">январь </t>
  </si>
  <si>
    <t>Годы</t>
  </si>
  <si>
    <r>
      <t xml:space="preserve">Краткое наименование </t>
    </r>
    <r>
      <rPr>
        <sz val="12"/>
        <color rgb="FF000000"/>
        <rFont val="Times New Roman"/>
        <family val="1"/>
        <charset val="204"/>
      </rPr>
      <t>регионального проекта 4</t>
    </r>
  </si>
  <si>
    <t>Цель регионального проекта 4</t>
  </si>
  <si>
    <t>Куратор регионального проекта 4</t>
  </si>
  <si>
    <t xml:space="preserve">Руководитель регионального проекта 4 </t>
  </si>
  <si>
    <t>Администратор регионального проекта 4</t>
  </si>
  <si>
    <t>Срок реализации регионального проекта 4</t>
  </si>
  <si>
    <t>2. Показатели регионального проекта 4</t>
  </si>
  <si>
    <t>3. Помесячный план достижения показателей регионального проекта 4 в 2025 году</t>
  </si>
  <si>
    <t>4. Мероприятия (результаты) регионального проекта 4</t>
  </si>
  <si>
    <t xml:space="preserve">      на финансовое обеспечение реализации регионального проекта 4 в 2025 году</t>
  </si>
  <si>
    <t>Бюджеты муниципальных образований</t>
  </si>
  <si>
    <t>5. Финансовое обеспечение реализации регионального проекта 4</t>
  </si>
  <si>
    <t>VI. Паспорт регионального проекта «Региональная и местная дорожная сеть», входящего в национальный проект                                               «Инфраструктура для жизни» (далее  –  региональный проект 4)</t>
  </si>
  <si>
    <t>Заместитель Губернатора Белгородской области – министр имущественных и земельных отношений Белгородской области</t>
  </si>
  <si>
    <t>Начальник отдела развития дорожной сети и проектной деятельности ОГКУ «Управление дорожного хозяйства                         и транспорта Белгородской области»</t>
  </si>
  <si>
    <t>Доля автомобильных дорог регионального                 и межмуниципального значения, соответствующих нормативным требованиям</t>
  </si>
  <si>
    <t>Доля автомобильных дорог регионального                   и межмуниципального значения, соответствующих нормативным требованиям</t>
  </si>
  <si>
    <t>Признак «Участие муниципального образования»</t>
  </si>
  <si>
    <t>Приведены в нормативное состояние автомобильные дороги регионального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</si>
  <si>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Доля автомобильных дорог регионального                                   и межмуниципального значения, соответствующих нормативным требованиям</t>
  </si>
  <si>
    <t xml:space="preserve">Осуществлено строительство                        и реконструкция автомобильных дорог регионального или межмуниципального, местного значения и искусственных дорожных сооружений на них
</t>
  </si>
  <si>
    <t>Приведены в нормативное состояние автомобильные дороги регионального              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</si>
  <si>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 xml:space="preserve">Количество объектов по строительству и реконструкции на автомобильных дорогах регионального и межмуниципального, местного значения и искусственных сооружений на них в рамках мероприятий, направленных на достижение показателей федерального проекта «Региональная и местная дорожная сеть»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</si>
  <si>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Количество отремонтированных объектов на автомобильных дорогах регионального и межмуниципального, местного значения и искусственных сооружений на них в рамках мероприятий, направленных на достижение показателей федерального проекта «Региональная и местная дорожная сеть».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1 к государственной программе</t>
  </si>
  <si>
    <t>Осуществлено строительство и реконструкция автомобильных дорог регионального                          или межмуниципального, местного значения                        и искусственных дорожных сооружений на них</t>
  </si>
  <si>
    <t>План реализации регионального проекта «Региональная и местная дорожная сеть», входящего в национальный проект «Инфраструктура для жизни»</t>
  </si>
  <si>
    <t xml:space="preserve">Приложение                                                                                                    к паспорту регионального проекта                                                                                «Региональная и местная дорожная сеть»,                                                 входящего в национальный проект               «Инфраструктура для жизни»      </t>
  </si>
  <si>
    <t>единица измерения (по ОКЕИ)</t>
  </si>
  <si>
    <t>Приведены в нормативное состояние автомобильные дороги регионального                          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</si>
  <si>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С субъектами Российской Федерации заключены соглашения                                о предоставлении бюджетам субъектов Российской Федерации межбюджетных трансфертов</t>
  </si>
  <si>
    <t>Соглашение                                            о предоставлении межбюджетных трансфертов</t>
  </si>
  <si>
    <t>Сведения о государственном (муниципальном) контракте внесены                в реестр контрактов, заключенных заказчиками по результатам закупок</t>
  </si>
  <si>
    <t>Утверждены правила распределения                  и предоставления бюджетам субъектов Российской Федерации межбюджетных трансфертов</t>
  </si>
  <si>
    <t>Приведены в нормативное состояние автомобильные дороги регионального                                        или межмуниципального, местного значения и искусственные дорожные сооружения на них, а также дорожная сеть городских агломераций</t>
  </si>
  <si>
    <t>Постановление Правительства Белгородской области «Об утверждении государственной программы Белгородской области  «Совершенствование                     и развитие транспортной системы и дорожной сети Белгородской области»</t>
  </si>
  <si>
    <t>Сведения о государственном (муниципальном) контракте внесены                      в реестр контрактов, заключенных заказчиками по результатам закупок</t>
  </si>
  <si>
    <t xml:space="preserve">Приведены в нормативное состояние автомобильные дороги регионального или межмуниципального, местного значения и искусственные дорожные сооружения на них, а также дорожная сеть городских агломераций
Перечень мероприятий и объектов приведен в приложении № 1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 иных межбюджетных трансфертов, выделяемых из областного бюджета бюджетам муниципальных районов, городских и муниципальных округов Белгородской области на приведение                                в нормативное состояние автомобильных дорог местного значения и искусственных дорожных сооружений, приведен в приложениях № 2 и № 3 к государственной программе
</t>
  </si>
  <si>
    <t>Постановление -  документ             об утверждении правил распределения                              и предоставления межбюджетных трансфертов</t>
  </si>
</sst>
</file>

<file path=xl/styles.xml><?xml version="1.0" encoding="utf-8"?>
<styleSheet xmlns="http://schemas.openxmlformats.org/spreadsheetml/2006/main">
  <numFmts count="4">
    <numFmt numFmtId="164" formatCode="_-* #,##0.00\ _₽_-;\-* #,##0.00\ _₽_-;_-* \-??\ _₽_-;_-@_-"/>
    <numFmt numFmtId="165" formatCode="#,##0.0"/>
    <numFmt numFmtId="166" formatCode="#,##0.000"/>
    <numFmt numFmtId="167" formatCode="0.0000"/>
  </numFmts>
  <fonts count="35">
    <font>
      <sz val="11"/>
      <color theme="1"/>
      <name val="Calibri"/>
      <charset val="1"/>
    </font>
    <font>
      <sz val="11"/>
      <color theme="1"/>
      <name val="Arial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rgb="FF0000FF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2"/>
    </font>
    <font>
      <b/>
      <sz val="11"/>
      <color theme="1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95">
    <xf numFmtId="0" fontId="0" fillId="0" borderId="0"/>
    <xf numFmtId="0" fontId="2" fillId="0" borderId="0" applyBorder="0" applyProtection="0"/>
    <xf numFmtId="0" fontId="2" fillId="0" borderId="0" applyBorder="0" applyProtection="0"/>
    <xf numFmtId="0" fontId="3" fillId="0" borderId="0" applyBorder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4" fillId="0" borderId="0"/>
    <xf numFmtId="0" fontId="5" fillId="0" borderId="0"/>
    <xf numFmtId="0" fontId="6" fillId="0" borderId="0"/>
    <xf numFmtId="0" fontId="7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/>
    <xf numFmtId="164" fontId="27" fillId="0" borderId="0" applyBorder="0" applyProtection="0"/>
    <xf numFmtId="0" fontId="27" fillId="0" borderId="0" applyBorder="0" applyProtection="0"/>
    <xf numFmtId="0" fontId="27" fillId="0" borderId="0" applyBorder="0" applyProtection="0"/>
    <xf numFmtId="164" fontId="27" fillId="0" borderId="0" applyBorder="0" applyProtection="0"/>
    <xf numFmtId="164" fontId="27" fillId="0" borderId="0" applyBorder="0" applyProtection="0"/>
    <xf numFmtId="164" fontId="27" fillId="0" borderId="0" applyBorder="0" applyProtection="0"/>
    <xf numFmtId="164" fontId="27" fillId="0" borderId="0" applyBorder="0" applyProtection="0"/>
    <xf numFmtId="0" fontId="28" fillId="0" borderId="0"/>
    <xf numFmtId="0" fontId="1" fillId="0" borderId="0"/>
  </cellStyleXfs>
  <cellXfs count="226">
    <xf numFmtId="0" fontId="0" fillId="0" borderId="0" xfId="0"/>
    <xf numFmtId="0" fontId="11" fillId="0" borderId="0" xfId="0" applyFont="1" applyAlignment="1" applyProtection="1"/>
    <xf numFmtId="0" fontId="11" fillId="0" borderId="0" xfId="0" applyFont="1" applyAlignment="1" applyProtection="1">
      <alignment wrapText="1"/>
    </xf>
    <xf numFmtId="0" fontId="12" fillId="0" borderId="0" xfId="0" applyFont="1" applyAlignment="1" applyProtection="1"/>
    <xf numFmtId="0" fontId="13" fillId="0" borderId="0" xfId="0" applyFont="1" applyAlignment="1" applyProtection="1"/>
    <xf numFmtId="0" fontId="1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Alignment="1" applyProtection="1"/>
    <xf numFmtId="0" fontId="13" fillId="0" borderId="0" xfId="0" applyFont="1" applyAlignment="1" applyProtection="1">
      <alignment horizontal="right" vertical="center"/>
    </xf>
    <xf numFmtId="0" fontId="18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vertical="center" wrapText="1"/>
    </xf>
    <xf numFmtId="0" fontId="13" fillId="0" borderId="1" xfId="0" applyFont="1" applyBorder="1" applyAlignment="1" applyProtection="1">
      <alignment horizontal="center" vertical="center" wrapText="1"/>
    </xf>
    <xf numFmtId="165" fontId="13" fillId="0" borderId="1" xfId="0" applyNumberFormat="1" applyFont="1" applyBorder="1" applyAlignment="1" applyProtection="1">
      <alignment horizontal="center" vertical="center" wrapText="1"/>
    </xf>
    <xf numFmtId="165" fontId="11" fillId="0" borderId="0" xfId="0" applyNumberFormat="1" applyFont="1" applyAlignment="1" applyProtection="1"/>
    <xf numFmtId="0" fontId="13" fillId="0" borderId="2" xfId="0" applyFont="1" applyBorder="1" applyAlignment="1" applyProtection="1">
      <alignment horizontal="center" vertical="center" wrapText="1"/>
    </xf>
    <xf numFmtId="165" fontId="13" fillId="0" borderId="3" xfId="0" applyNumberFormat="1" applyFont="1" applyBorder="1" applyAlignment="1" applyProtection="1">
      <alignment horizontal="center" vertical="center" wrapText="1"/>
    </xf>
    <xf numFmtId="165" fontId="13" fillId="0" borderId="2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/>
    </xf>
    <xf numFmtId="165" fontId="22" fillId="0" borderId="2" xfId="0" applyNumberFormat="1" applyFont="1" applyBorder="1" applyAlignment="1" applyProtection="1">
      <alignment horizontal="center" vertical="center"/>
    </xf>
    <xf numFmtId="165" fontId="13" fillId="0" borderId="4" xfId="0" applyNumberFormat="1" applyFont="1" applyBorder="1" applyAlignment="1" applyProtection="1">
      <alignment horizontal="center" vertical="center" wrapText="1"/>
    </xf>
    <xf numFmtId="165" fontId="22" fillId="0" borderId="0" xfId="85" applyNumberFormat="1" applyFont="1" applyBorder="1" applyAlignment="1" applyProtection="1">
      <alignment horizontal="center" vertical="center"/>
    </xf>
    <xf numFmtId="165" fontId="13" fillId="0" borderId="5" xfId="0" applyNumberFormat="1" applyFont="1" applyBorder="1" applyAlignment="1" applyProtection="1">
      <alignment horizontal="center" vertical="center" wrapText="1"/>
    </xf>
    <xf numFmtId="0" fontId="11" fillId="0" borderId="6" xfId="0" applyFont="1" applyBorder="1" applyAlignment="1" applyProtection="1">
      <alignment horizontal="center"/>
    </xf>
    <xf numFmtId="165" fontId="13" fillId="0" borderId="7" xfId="0" applyNumberFormat="1" applyFont="1" applyBorder="1" applyAlignment="1" applyProtection="1">
      <alignment horizontal="center" vertical="center" wrapText="1"/>
    </xf>
    <xf numFmtId="165" fontId="13" fillId="0" borderId="6" xfId="0" applyNumberFormat="1" applyFont="1" applyBorder="1" applyAlignment="1" applyProtection="1">
      <alignment horizontal="center" vertical="center" wrapText="1"/>
    </xf>
    <xf numFmtId="0" fontId="22" fillId="0" borderId="1" xfId="32" applyFont="1" applyBorder="1" applyAlignment="1" applyProtection="1">
      <alignment horizontal="center" vertical="center" wrapText="1"/>
    </xf>
    <xf numFmtId="3" fontId="22" fillId="0" borderId="1" xfId="32" applyNumberFormat="1" applyFont="1" applyBorder="1" applyAlignment="1" applyProtection="1">
      <alignment horizontal="center" vertical="center"/>
    </xf>
    <xf numFmtId="165" fontId="13" fillId="0" borderId="1" xfId="32" applyNumberFormat="1" applyFont="1" applyBorder="1" applyAlignment="1" applyProtection="1">
      <alignment horizontal="center" vertical="center" wrapText="1"/>
    </xf>
    <xf numFmtId="165" fontId="13" fillId="0" borderId="2" xfId="32" applyNumberFormat="1" applyFont="1" applyBorder="1" applyAlignment="1" applyProtection="1">
      <alignment horizontal="center" vertical="center" wrapText="1"/>
    </xf>
    <xf numFmtId="4" fontId="13" fillId="0" borderId="2" xfId="32" applyNumberFormat="1" applyFont="1" applyBorder="1" applyAlignment="1" applyProtection="1">
      <alignment horizontal="center" vertical="center" wrapText="1"/>
    </xf>
    <xf numFmtId="0" fontId="22" fillId="0" borderId="6" xfId="32" applyFont="1" applyBorder="1" applyAlignment="1" applyProtection="1">
      <alignment horizontal="center" vertical="center" wrapText="1"/>
    </xf>
    <xf numFmtId="165" fontId="22" fillId="0" borderId="1" xfId="32" applyNumberFormat="1" applyFont="1" applyBorder="1" applyAlignment="1" applyProtection="1">
      <alignment horizontal="center" vertical="center"/>
    </xf>
    <xf numFmtId="165" fontId="22" fillId="0" borderId="2" xfId="32" applyNumberFormat="1" applyFont="1" applyBorder="1" applyAlignment="1" applyProtection="1">
      <alignment horizontal="center" vertical="center"/>
    </xf>
    <xf numFmtId="4" fontId="22" fillId="0" borderId="2" xfId="32" applyNumberFormat="1" applyFont="1" applyBorder="1" applyAlignment="1" applyProtection="1">
      <alignment horizontal="center" vertical="center"/>
    </xf>
    <xf numFmtId="0" fontId="13" fillId="0" borderId="1" xfId="0" applyFont="1" applyBorder="1" applyAlignment="1" applyProtection="1">
      <alignment vertical="center"/>
    </xf>
    <xf numFmtId="4" fontId="13" fillId="0" borderId="2" xfId="0" applyNumberFormat="1" applyFont="1" applyBorder="1" applyAlignment="1" applyProtection="1">
      <alignment horizontal="center" vertical="center" wrapText="1"/>
    </xf>
    <xf numFmtId="4" fontId="13" fillId="0" borderId="1" xfId="32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left" vertical="center" wrapText="1"/>
    </xf>
    <xf numFmtId="165" fontId="11" fillId="0" borderId="1" xfId="0" applyNumberFormat="1" applyFont="1" applyBorder="1" applyAlignment="1" applyProtection="1">
      <alignment horizontal="center" vertical="center"/>
    </xf>
    <xf numFmtId="0" fontId="19" fillId="0" borderId="6" xfId="0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left" vertical="top" wrapText="1"/>
    </xf>
    <xf numFmtId="4" fontId="13" fillId="0" borderId="1" xfId="0" applyNumberFormat="1" applyFont="1" applyBorder="1" applyAlignment="1" applyProtection="1">
      <alignment horizontal="center" vertical="center" wrapText="1"/>
    </xf>
    <xf numFmtId="4" fontId="11" fillId="0" borderId="0" xfId="0" applyNumberFormat="1" applyFont="1" applyAlignment="1" applyProtection="1"/>
    <xf numFmtId="0" fontId="13" fillId="0" borderId="1" xfId="0" applyFont="1" applyBorder="1" applyAlignment="1" applyProtection="1">
      <alignment vertical="center" wrapText="1"/>
    </xf>
    <xf numFmtId="165" fontId="11" fillId="0" borderId="1" xfId="0" applyNumberFormat="1" applyFont="1" applyBorder="1" applyAlignment="1" applyProtection="1">
      <alignment vertical="center"/>
    </xf>
    <xf numFmtId="0" fontId="11" fillId="0" borderId="1" xfId="0" applyFont="1" applyBorder="1" applyAlignment="1" applyProtection="1"/>
    <xf numFmtId="0" fontId="13" fillId="0" borderId="4" xfId="0" applyFont="1" applyBorder="1" applyAlignment="1" applyProtection="1">
      <alignment horizontal="left" vertical="center" wrapText="1"/>
    </xf>
    <xf numFmtId="0" fontId="24" fillId="0" borderId="1" xfId="0" applyFont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left" vertical="center" wrapText="1"/>
    </xf>
    <xf numFmtId="165" fontId="18" fillId="0" borderId="1" xfId="0" applyNumberFormat="1" applyFont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vertical="center" wrapText="1"/>
    </xf>
    <xf numFmtId="0" fontId="11" fillId="0" borderId="0" xfId="21" applyFont="1" applyAlignment="1" applyProtection="1"/>
    <xf numFmtId="0" fontId="11" fillId="0" borderId="0" xfId="21" applyFont="1" applyAlignment="1" applyProtection="1">
      <alignment wrapText="1"/>
    </xf>
    <xf numFmtId="0" fontId="12" fillId="0" borderId="0" xfId="1" applyFont="1" applyBorder="1" applyAlignment="1" applyProtection="1"/>
    <xf numFmtId="0" fontId="13" fillId="0" borderId="0" xfId="21" applyFont="1" applyAlignment="1" applyProtection="1"/>
    <xf numFmtId="0" fontId="25" fillId="0" borderId="0" xfId="21" applyFont="1" applyAlignment="1" applyProtection="1">
      <alignment horizontal="center" vertical="center" wrapText="1"/>
    </xf>
    <xf numFmtId="0" fontId="13" fillId="0" borderId="0" xfId="21" applyFont="1" applyAlignment="1" applyProtection="1">
      <alignment horizontal="center" vertical="center" wrapText="1"/>
    </xf>
    <xf numFmtId="0" fontId="18" fillId="0" borderId="8" xfId="21" applyFont="1" applyBorder="1" applyAlignment="1" applyProtection="1">
      <alignment horizontal="center" vertical="center" wrapText="1"/>
    </xf>
    <xf numFmtId="0" fontId="18" fillId="0" borderId="0" xfId="21" applyFont="1" applyBorder="1" applyAlignment="1" applyProtection="1">
      <alignment horizontal="center" vertical="center" wrapText="1"/>
    </xf>
    <xf numFmtId="0" fontId="18" fillId="2" borderId="1" xfId="21" applyFont="1" applyFill="1" applyBorder="1" applyAlignment="1" applyProtection="1">
      <alignment horizontal="center" vertical="center" wrapText="1"/>
    </xf>
    <xf numFmtId="0" fontId="13" fillId="0" borderId="0" xfId="21" applyFont="1" applyBorder="1" applyAlignment="1" applyProtection="1">
      <alignment wrapText="1"/>
    </xf>
    <xf numFmtId="0" fontId="13" fillId="0" borderId="0" xfId="21" applyFont="1" applyBorder="1" applyAlignment="1" applyProtection="1"/>
    <xf numFmtId="0" fontId="13" fillId="0" borderId="0" xfId="21" applyFont="1" applyBorder="1" applyAlignment="1" applyProtection="1">
      <alignment horizontal="center"/>
    </xf>
    <xf numFmtId="0" fontId="13" fillId="0" borderId="1" xfId="0" applyFont="1" applyBorder="1" applyAlignment="1" applyProtection="1">
      <alignment horizontal="center" vertical="top" wrapText="1"/>
    </xf>
    <xf numFmtId="0" fontId="22" fillId="0" borderId="1" xfId="0" applyFont="1" applyBorder="1" applyAlignment="1" applyProtection="1">
      <alignment vertical="top" wrapText="1"/>
    </xf>
    <xf numFmtId="165" fontId="13" fillId="0" borderId="1" xfId="0" applyNumberFormat="1" applyFont="1" applyBorder="1" applyAlignment="1" applyProtection="1">
      <alignment horizontal="center" vertical="top" wrapText="1"/>
    </xf>
    <xf numFmtId="165" fontId="22" fillId="2" borderId="1" xfId="0" applyNumberFormat="1" applyFont="1" applyFill="1" applyBorder="1" applyAlignment="1" applyProtection="1">
      <alignment horizontal="center" vertical="top" wrapText="1"/>
    </xf>
    <xf numFmtId="165" fontId="22" fillId="0" borderId="1" xfId="0" applyNumberFormat="1" applyFont="1" applyBorder="1" applyAlignment="1" applyProtection="1">
      <alignment horizontal="center" vertical="top" wrapText="1"/>
    </xf>
    <xf numFmtId="165" fontId="13" fillId="0" borderId="0" xfId="21" applyNumberFormat="1" applyFont="1" applyBorder="1" applyAlignment="1" applyProtection="1">
      <alignment wrapText="1"/>
    </xf>
    <xf numFmtId="0" fontId="13" fillId="0" borderId="1" xfId="0" applyFont="1" applyBorder="1" applyAlignment="1" applyProtection="1"/>
    <xf numFmtId="165" fontId="18" fillId="2" borderId="1" xfId="0" applyNumberFormat="1" applyFont="1" applyFill="1" applyBorder="1" applyAlignment="1" applyProtection="1">
      <alignment horizontal="center" vertical="center" wrapText="1"/>
    </xf>
    <xf numFmtId="166" fontId="13" fillId="0" borderId="0" xfId="0" applyNumberFormat="1" applyFont="1" applyBorder="1" applyAlignment="1" applyProtection="1">
      <alignment wrapText="1"/>
    </xf>
    <xf numFmtId="0" fontId="13" fillId="0" borderId="0" xfId="0" applyFont="1" applyBorder="1" applyAlignment="1" applyProtection="1"/>
    <xf numFmtId="166" fontId="11" fillId="0" borderId="0" xfId="21" applyNumberFormat="1" applyFont="1" applyAlignment="1" applyProtection="1">
      <alignment wrapText="1"/>
    </xf>
    <xf numFmtId="0" fontId="12" fillId="0" borderId="0" xfId="93" applyNumberFormat="1" applyFont="1" applyAlignment="1">
      <alignment vertical="top" wrapText="1"/>
    </xf>
    <xf numFmtId="0" fontId="13" fillId="0" borderId="0" xfId="93" applyNumberFormat="1" applyFont="1" applyAlignment="1">
      <alignment vertical="top" wrapText="1"/>
    </xf>
    <xf numFmtId="0" fontId="14" fillId="0" borderId="0" xfId="93" applyNumberFormat="1" applyFont="1" applyAlignment="1">
      <alignment horizontal="center" vertical="top"/>
    </xf>
    <xf numFmtId="0" fontId="18" fillId="0" borderId="0" xfId="93" applyNumberFormat="1" applyFont="1" applyBorder="1" applyAlignment="1">
      <alignment horizontal="center" vertical="top" wrapText="1"/>
    </xf>
    <xf numFmtId="0" fontId="13" fillId="3" borderId="1" xfId="93" applyNumberFormat="1" applyFont="1" applyFill="1" applyBorder="1" applyAlignment="1">
      <alignment vertical="top" wrapText="1"/>
    </xf>
    <xf numFmtId="14" fontId="19" fillId="3" borderId="1" xfId="93" applyNumberFormat="1" applyFont="1" applyFill="1" applyBorder="1" applyAlignment="1">
      <alignment horizontal="center" vertical="top" wrapText="1"/>
    </xf>
    <xf numFmtId="0" fontId="19" fillId="3" borderId="1" xfId="93" applyNumberFormat="1" applyFont="1" applyFill="1" applyBorder="1" applyAlignment="1">
      <alignment vertical="top" wrapText="1"/>
    </xf>
    <xf numFmtId="0" fontId="13" fillId="0" borderId="1" xfId="93" applyNumberFormat="1" applyFont="1" applyBorder="1" applyAlignment="1">
      <alignment vertical="top"/>
    </xf>
    <xf numFmtId="0" fontId="19" fillId="5" borderId="1" xfId="93" applyFont="1" applyFill="1" applyBorder="1" applyAlignment="1">
      <alignment vertical="top" wrapText="1"/>
    </xf>
    <xf numFmtId="0" fontId="13" fillId="0" borderId="0" xfId="93" applyFont="1" applyAlignment="1">
      <alignment vertical="top" wrapText="1"/>
    </xf>
    <xf numFmtId="0" fontId="13" fillId="0" borderId="0" xfId="93" applyNumberFormat="1" applyFont="1" applyAlignment="1">
      <alignment vertical="top"/>
    </xf>
    <xf numFmtId="0" fontId="13" fillId="0" borderId="0" xfId="93" applyNumberFormat="1" applyFont="1"/>
    <xf numFmtId="0" fontId="12" fillId="0" borderId="0" xfId="93" applyNumberFormat="1" applyFont="1" applyAlignment="1">
      <alignment vertical="top"/>
    </xf>
    <xf numFmtId="0" fontId="25" fillId="0" borderId="0" xfId="93" applyNumberFormat="1" applyFont="1" applyAlignment="1">
      <alignment vertical="top"/>
    </xf>
    <xf numFmtId="0" fontId="18" fillId="0" borderId="0" xfId="93" applyNumberFormat="1" applyFont="1" applyAlignment="1">
      <alignment horizontal="center" vertical="top"/>
    </xf>
    <xf numFmtId="0" fontId="18" fillId="0" borderId="1" xfId="93" applyNumberFormat="1" applyFont="1" applyBorder="1" applyAlignment="1">
      <alignment horizontal="center" vertical="top" wrapText="1"/>
    </xf>
    <xf numFmtId="0" fontId="30" fillId="3" borderId="1" xfId="93" applyNumberFormat="1" applyFont="1" applyFill="1" applyBorder="1" applyAlignment="1">
      <alignment horizontal="center" vertical="center" wrapText="1"/>
    </xf>
    <xf numFmtId="0" fontId="13" fillId="0" borderId="1" xfId="93" applyNumberFormat="1" applyFont="1" applyBorder="1" applyAlignment="1">
      <alignment horizontal="center" vertical="top" wrapText="1"/>
    </xf>
    <xf numFmtId="0" fontId="18" fillId="0" borderId="1" xfId="93" applyNumberFormat="1" applyFont="1" applyBorder="1" applyAlignment="1">
      <alignment horizontal="center" vertical="center" wrapText="1"/>
    </xf>
    <xf numFmtId="49" fontId="13" fillId="0" borderId="1" xfId="93" applyNumberFormat="1" applyFont="1" applyBorder="1" applyAlignment="1">
      <alignment horizontal="center" vertical="center" wrapText="1"/>
    </xf>
    <xf numFmtId="0" fontId="29" fillId="4" borderId="1" xfId="93" applyNumberFormat="1" applyFont="1" applyFill="1" applyBorder="1" applyAlignment="1">
      <alignment vertical="center" wrapText="1"/>
    </xf>
    <xf numFmtId="0" fontId="29" fillId="0" borderId="1" xfId="93" applyFont="1" applyBorder="1" applyAlignment="1">
      <alignment horizontal="center" vertical="center" wrapText="1"/>
    </xf>
    <xf numFmtId="0" fontId="11" fillId="0" borderId="1" xfId="93" applyNumberFormat="1" applyFont="1" applyBorder="1" applyAlignment="1">
      <alignment horizontal="center" vertical="center"/>
    </xf>
    <xf numFmtId="0" fontId="29" fillId="4" borderId="1" xfId="93" applyNumberFormat="1" applyFont="1" applyFill="1" applyBorder="1" applyAlignment="1">
      <alignment horizontal="center" vertical="center" wrapText="1"/>
    </xf>
    <xf numFmtId="0" fontId="12" fillId="0" borderId="0" xfId="93" applyNumberFormat="1" applyFont="1"/>
    <xf numFmtId="0" fontId="11" fillId="0" borderId="0" xfId="93" applyNumberFormat="1" applyFont="1"/>
    <xf numFmtId="0" fontId="11" fillId="0" borderId="0" xfId="93" applyNumberFormat="1" applyFont="1" applyAlignment="1">
      <alignment wrapText="1"/>
    </xf>
    <xf numFmtId="0" fontId="13" fillId="0" borderId="0" xfId="93" applyNumberFormat="1" applyFont="1" applyAlignment="1">
      <alignment horizontal="center" vertical="center"/>
    </xf>
    <xf numFmtId="0" fontId="18" fillId="0" borderId="0" xfId="93" applyNumberFormat="1" applyFont="1" applyBorder="1" applyAlignment="1">
      <alignment horizontal="center" vertical="center"/>
    </xf>
    <xf numFmtId="0" fontId="13" fillId="0" borderId="1" xfId="93" applyNumberFormat="1" applyFont="1" applyBorder="1" applyAlignment="1">
      <alignment horizontal="center" vertical="center" wrapText="1"/>
    </xf>
    <xf numFmtId="0" fontId="15" fillId="0" borderId="0" xfId="93" applyNumberFormat="1" applyFont="1" applyAlignment="1">
      <alignment horizontal="center" vertical="center" wrapText="1"/>
    </xf>
    <xf numFmtId="0" fontId="15" fillId="0" borderId="0" xfId="93" applyNumberFormat="1" applyFont="1" applyAlignment="1">
      <alignment horizontal="center" vertical="center"/>
    </xf>
    <xf numFmtId="0" fontId="16" fillId="0" borderId="0" xfId="93" applyNumberFormat="1" applyFont="1" applyAlignment="1">
      <alignment horizontal="center" vertical="center"/>
    </xf>
    <xf numFmtId="0" fontId="18" fillId="0" borderId="0" xfId="93" applyNumberFormat="1" applyFont="1" applyAlignment="1">
      <alignment horizontal="center" vertical="center"/>
    </xf>
    <xf numFmtId="0" fontId="25" fillId="0" borderId="0" xfId="93" applyNumberFormat="1" applyFont="1" applyAlignment="1">
      <alignment horizontal="center" vertical="center" wrapText="1"/>
    </xf>
    <xf numFmtId="0" fontId="25" fillId="0" borderId="0" xfId="93" applyNumberFormat="1" applyFont="1" applyAlignment="1">
      <alignment horizontal="center" vertical="center"/>
    </xf>
    <xf numFmtId="0" fontId="13" fillId="0" borderId="0" xfId="93" applyNumberFormat="1" applyFont="1" applyAlignment="1">
      <alignment horizontal="center" vertical="center" wrapText="1"/>
    </xf>
    <xf numFmtId="0" fontId="18" fillId="0" borderId="10" xfId="93" applyNumberFormat="1" applyFont="1" applyBorder="1" applyAlignment="1">
      <alignment horizontal="center" vertical="center" wrapText="1"/>
    </xf>
    <xf numFmtId="0" fontId="22" fillId="0" borderId="10" xfId="93" applyNumberFormat="1" applyFont="1" applyBorder="1" applyAlignment="1">
      <alignment horizontal="center" vertical="center" wrapText="1"/>
    </xf>
    <xf numFmtId="0" fontId="22" fillId="4" borderId="10" xfId="93" applyNumberFormat="1" applyFont="1" applyFill="1" applyBorder="1" applyAlignment="1">
      <alignment horizontal="left" vertical="center" wrapText="1"/>
    </xf>
    <xf numFmtId="0" fontId="22" fillId="4" borderId="10" xfId="93" applyNumberFormat="1" applyFont="1" applyFill="1" applyBorder="1" applyAlignment="1">
      <alignment horizontal="center" vertical="center" wrapText="1"/>
    </xf>
    <xf numFmtId="0" fontId="29" fillId="4" borderId="10" xfId="93" applyNumberFormat="1" applyFont="1" applyFill="1" applyBorder="1" applyAlignment="1">
      <alignment horizontal="center" vertical="center" wrapText="1"/>
    </xf>
    <xf numFmtId="0" fontId="29" fillId="4" borderId="10" xfId="93" applyNumberFormat="1" applyFont="1" applyFill="1" applyBorder="1" applyAlignment="1">
      <alignment horizontal="center" vertical="center"/>
    </xf>
    <xf numFmtId="167" fontId="29" fillId="4" borderId="10" xfId="93" applyNumberFormat="1" applyFont="1" applyFill="1" applyBorder="1" applyAlignment="1">
      <alignment horizontal="center" vertical="center"/>
    </xf>
    <xf numFmtId="0" fontId="13" fillId="0" borderId="10" xfId="93" applyNumberFormat="1" applyFont="1" applyBorder="1" applyAlignment="1">
      <alignment horizontal="center" vertical="center" wrapText="1"/>
    </xf>
    <xf numFmtId="0" fontId="29" fillId="4" borderId="10" xfId="93" applyNumberFormat="1" applyFont="1" applyFill="1" applyBorder="1" applyAlignment="1">
      <alignment vertical="center" wrapText="1"/>
    </xf>
    <xf numFmtId="0" fontId="18" fillId="0" borderId="15" xfId="93" applyNumberFormat="1" applyFont="1" applyBorder="1" applyAlignment="1">
      <alignment horizontal="center" vertical="center" wrapText="1"/>
    </xf>
    <xf numFmtId="0" fontId="22" fillId="0" borderId="1" xfId="93" applyNumberFormat="1" applyFont="1" applyBorder="1" applyAlignment="1">
      <alignment horizontal="center" vertical="center" wrapText="1"/>
    </xf>
    <xf numFmtId="0" fontId="22" fillId="4" borderId="1" xfId="93" applyNumberFormat="1" applyFont="1" applyFill="1" applyBorder="1" applyAlignment="1">
      <alignment horizontal="center" vertical="center" wrapText="1"/>
    </xf>
    <xf numFmtId="0" fontId="29" fillId="4" borderId="1" xfId="93" applyNumberFormat="1" applyFont="1" applyFill="1" applyBorder="1" applyAlignment="1">
      <alignment horizontal="center" vertical="center"/>
    </xf>
    <xf numFmtId="0" fontId="1" fillId="0" borderId="0" xfId="93" applyNumberFormat="1" applyFont="1"/>
    <xf numFmtId="0" fontId="13" fillId="0" borderId="0" xfId="93" applyNumberFormat="1" applyFont="1" applyBorder="1" applyAlignment="1">
      <alignment horizontal="left" vertical="center" wrapText="1"/>
    </xf>
    <xf numFmtId="0" fontId="1" fillId="0" borderId="0" xfId="93" applyNumberFormat="1" applyFont="1" applyBorder="1"/>
    <xf numFmtId="0" fontId="16" fillId="0" borderId="0" xfId="93" applyNumberFormat="1" applyFont="1" applyAlignment="1">
      <alignment horizontal="center" vertical="center" wrapText="1"/>
    </xf>
    <xf numFmtId="0" fontId="18" fillId="0" borderId="0" xfId="93" applyNumberFormat="1" applyFont="1" applyBorder="1" applyAlignment="1">
      <alignment horizontal="center" vertical="center" wrapText="1"/>
    </xf>
    <xf numFmtId="0" fontId="18" fillId="0" borderId="0" xfId="93" applyNumberFormat="1" applyFont="1" applyAlignment="1">
      <alignment horizontal="center" vertical="center" wrapText="1"/>
    </xf>
    <xf numFmtId="0" fontId="20" fillId="3" borderId="1" xfId="93" applyNumberFormat="1" applyFont="1" applyFill="1" applyBorder="1" applyAlignment="1">
      <alignment horizontal="center" vertical="center" wrapText="1"/>
    </xf>
    <xf numFmtId="0" fontId="19" fillId="3" borderId="1" xfId="93" applyNumberFormat="1" applyFont="1" applyFill="1" applyBorder="1" applyAlignment="1">
      <alignment horizontal="center" vertical="center" wrapText="1"/>
    </xf>
    <xf numFmtId="0" fontId="14" fillId="5" borderId="1" xfId="94" applyFont="1" applyFill="1" applyBorder="1" applyAlignment="1">
      <alignment horizontal="left" vertical="center" wrapText="1"/>
    </xf>
    <xf numFmtId="0" fontId="25" fillId="3" borderId="1" xfId="93" applyNumberFormat="1" applyFont="1" applyFill="1" applyBorder="1" applyAlignment="1">
      <alignment horizontal="left" vertical="center" wrapText="1"/>
    </xf>
    <xf numFmtId="0" fontId="13" fillId="6" borderId="1" xfId="93" applyNumberFormat="1" applyFont="1" applyFill="1" applyBorder="1" applyAlignment="1">
      <alignment horizontal="center" vertical="center" wrapText="1"/>
    </xf>
    <xf numFmtId="14" fontId="16" fillId="5" borderId="1" xfId="94" applyNumberFormat="1" applyFont="1" applyFill="1" applyBorder="1" applyAlignment="1">
      <alignment horizontal="left" vertical="center" wrapText="1"/>
    </xf>
    <xf numFmtId="0" fontId="16" fillId="3" borderId="1" xfId="93" applyNumberFormat="1" applyFont="1" applyFill="1" applyBorder="1" applyAlignment="1">
      <alignment horizontal="center" vertical="center" wrapText="1"/>
    </xf>
    <xf numFmtId="165" fontId="16" fillId="0" borderId="1" xfId="93" applyNumberFormat="1" applyFont="1" applyBorder="1" applyAlignment="1">
      <alignment horizontal="center" vertical="center" wrapText="1"/>
    </xf>
    <xf numFmtId="0" fontId="31" fillId="0" borderId="1" xfId="94" applyFont="1" applyBorder="1" applyAlignment="1">
      <alignment horizontal="left" vertical="center" wrapText="1"/>
    </xf>
    <xf numFmtId="49" fontId="11" fillId="0" borderId="1" xfId="93" applyNumberFormat="1" applyFont="1" applyBorder="1" applyAlignment="1">
      <alignment horizontal="center" vertical="center" wrapText="1"/>
    </xf>
    <xf numFmtId="0" fontId="11" fillId="0" borderId="1" xfId="93" applyNumberFormat="1" applyFont="1" applyBorder="1" applyAlignment="1">
      <alignment horizontal="center" vertical="center" wrapText="1"/>
    </xf>
    <xf numFmtId="0" fontId="32" fillId="0" borderId="1" xfId="93" applyNumberFormat="1" applyFont="1" applyBorder="1" applyAlignment="1">
      <alignment horizontal="center" vertical="center" wrapText="1"/>
    </xf>
    <xf numFmtId="167" fontId="33" fillId="4" borderId="10" xfId="93" applyNumberFormat="1" applyFont="1" applyFill="1" applyBorder="1" applyAlignment="1">
      <alignment horizontal="center" vertical="center"/>
    </xf>
    <xf numFmtId="0" fontId="22" fillId="0" borderId="1" xfId="93" applyFont="1" applyBorder="1" applyAlignment="1">
      <alignment horizontal="left" vertical="center" wrapText="1"/>
    </xf>
    <xf numFmtId="0" fontId="18" fillId="2" borderId="1" xfId="21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/>
    </xf>
    <xf numFmtId="165" fontId="16" fillId="0" borderId="1" xfId="0" applyNumberFormat="1" applyFont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94" applyFont="1" applyBorder="1" applyAlignment="1">
      <alignment horizontal="center" vertical="center" wrapText="1"/>
    </xf>
    <xf numFmtId="0" fontId="18" fillId="0" borderId="1" xfId="93" applyNumberFormat="1" applyFont="1" applyBorder="1" applyAlignment="1">
      <alignment horizontal="center" vertical="center" wrapText="1"/>
    </xf>
    <xf numFmtId="0" fontId="18" fillId="0" borderId="1" xfId="93" applyNumberFormat="1" applyFont="1" applyBorder="1" applyAlignment="1">
      <alignment horizontal="center" vertical="center" wrapText="1"/>
    </xf>
    <xf numFmtId="0" fontId="18" fillId="3" borderId="1" xfId="93" applyNumberFormat="1" applyFont="1" applyFill="1" applyBorder="1" applyAlignment="1">
      <alignment horizontal="center" vertical="center" wrapText="1"/>
    </xf>
    <xf numFmtId="0" fontId="13" fillId="3" borderId="1" xfId="93" applyNumberFormat="1" applyFont="1" applyFill="1" applyBorder="1" applyAlignment="1">
      <alignment horizontal="center" vertical="center" wrapText="1"/>
    </xf>
    <xf numFmtId="0" fontId="19" fillId="3" borderId="1" xfId="93" applyNumberFormat="1" applyFont="1" applyFill="1" applyBorder="1" applyAlignment="1">
      <alignment horizontal="center" vertical="top" wrapText="1"/>
    </xf>
    <xf numFmtId="165" fontId="18" fillId="0" borderId="3" xfId="0" applyNumberFormat="1" applyFont="1" applyBorder="1" applyAlignment="1" applyProtection="1">
      <alignment horizontal="center" vertical="center" wrapText="1"/>
    </xf>
    <xf numFmtId="2" fontId="29" fillId="4" borderId="1" xfId="93" applyNumberFormat="1" applyFont="1" applyFill="1" applyBorder="1" applyAlignment="1">
      <alignment horizontal="center" vertical="center" wrapText="1"/>
    </xf>
    <xf numFmtId="167" fontId="29" fillId="4" borderId="1" xfId="93" applyNumberFormat="1" applyFont="1" applyFill="1" applyBorder="1" applyAlignment="1">
      <alignment horizontal="center" vertical="center" wrapText="1"/>
    </xf>
    <xf numFmtId="167" fontId="11" fillId="0" borderId="1" xfId="93" applyNumberFormat="1" applyFont="1" applyBorder="1" applyAlignment="1">
      <alignment horizontal="center" vertical="center"/>
    </xf>
    <xf numFmtId="1" fontId="29" fillId="4" borderId="1" xfId="93" applyNumberFormat="1" applyFont="1" applyFill="1" applyBorder="1" applyAlignment="1">
      <alignment horizontal="center" vertical="center" wrapText="1"/>
    </xf>
    <xf numFmtId="167" fontId="11" fillId="0" borderId="1" xfId="93" applyNumberFormat="1" applyFont="1" applyBorder="1" applyAlignment="1">
      <alignment horizontal="center" vertical="center" wrapText="1"/>
    </xf>
    <xf numFmtId="0" fontId="19" fillId="5" borderId="1" xfId="93" applyFont="1" applyFill="1" applyBorder="1" applyAlignment="1">
      <alignment horizontal="center" vertical="top" wrapText="1"/>
    </xf>
    <xf numFmtId="0" fontId="18" fillId="0" borderId="1" xfId="93" applyNumberFormat="1" applyFont="1" applyBorder="1" applyAlignment="1">
      <alignment horizontal="center" vertical="top" wrapText="1"/>
    </xf>
    <xf numFmtId="0" fontId="18" fillId="3" borderId="1" xfId="93" applyNumberFormat="1" applyFont="1" applyFill="1" applyBorder="1" applyAlignment="1">
      <alignment horizontal="center" vertical="center" wrapText="1"/>
    </xf>
    <xf numFmtId="0" fontId="14" fillId="0" borderId="0" xfId="93" applyNumberFormat="1" applyFont="1" applyAlignment="1">
      <alignment horizontal="center" vertical="top" wrapText="1"/>
    </xf>
    <xf numFmtId="0" fontId="13" fillId="3" borderId="1" xfId="93" applyNumberFormat="1" applyFont="1" applyFill="1" applyBorder="1" applyAlignment="1">
      <alignment horizontal="center" vertical="top" wrapText="1"/>
    </xf>
    <xf numFmtId="0" fontId="19" fillId="3" borderId="1" xfId="93" applyNumberFormat="1" applyFont="1" applyFill="1" applyBorder="1" applyAlignment="1">
      <alignment horizontal="center" vertical="top" wrapText="1"/>
    </xf>
    <xf numFmtId="0" fontId="19" fillId="5" borderId="1" xfId="93" applyFont="1" applyFill="1" applyBorder="1" applyAlignment="1">
      <alignment horizontal="left" vertical="top" wrapText="1"/>
    </xf>
    <xf numFmtId="0" fontId="19" fillId="5" borderId="1" xfId="93" applyFont="1" applyFill="1" applyBorder="1" applyAlignment="1">
      <alignment horizontal="center" vertical="top" wrapText="1"/>
    </xf>
    <xf numFmtId="0" fontId="13" fillId="0" borderId="0" xfId="93" applyNumberFormat="1" applyFont="1" applyAlignment="1">
      <alignment horizontal="left" vertical="top" wrapText="1"/>
    </xf>
    <xf numFmtId="0" fontId="13" fillId="3" borderId="2" xfId="93" applyNumberFormat="1" applyFont="1" applyFill="1" applyBorder="1" applyAlignment="1">
      <alignment horizontal="center" vertical="top" wrapText="1"/>
    </xf>
    <xf numFmtId="0" fontId="13" fillId="3" borderId="9" xfId="93" applyNumberFormat="1" applyFont="1" applyFill="1" applyBorder="1" applyAlignment="1">
      <alignment horizontal="center" vertical="top" wrapText="1"/>
    </xf>
    <xf numFmtId="0" fontId="13" fillId="3" borderId="3" xfId="93" applyNumberFormat="1" applyFont="1" applyFill="1" applyBorder="1" applyAlignment="1">
      <alignment horizontal="center" vertical="top" wrapText="1"/>
    </xf>
    <xf numFmtId="0" fontId="22" fillId="4" borderId="1" xfId="93" applyNumberFormat="1" applyFont="1" applyFill="1" applyBorder="1" applyAlignment="1">
      <alignment horizontal="center" vertical="center" wrapText="1"/>
    </xf>
    <xf numFmtId="0" fontId="21" fillId="3" borderId="1" xfId="93" applyNumberFormat="1" applyFont="1" applyFill="1" applyBorder="1" applyAlignment="1">
      <alignment horizontal="center" vertical="top" wrapText="1"/>
    </xf>
    <xf numFmtId="0" fontId="13" fillId="0" borderId="1" xfId="93" applyNumberFormat="1" applyFont="1" applyBorder="1" applyAlignment="1">
      <alignment horizontal="center" vertical="top" wrapText="1"/>
    </xf>
    <xf numFmtId="0" fontId="30" fillId="4" borderId="2" xfId="93" applyNumberFormat="1" applyFont="1" applyFill="1" applyBorder="1" applyAlignment="1">
      <alignment horizontal="center" vertical="center" wrapText="1"/>
    </xf>
    <xf numFmtId="0" fontId="30" fillId="4" borderId="9" xfId="93" applyNumberFormat="1" applyFont="1" applyFill="1" applyBorder="1" applyAlignment="1">
      <alignment horizontal="center" vertical="center" wrapText="1"/>
    </xf>
    <xf numFmtId="0" fontId="30" fillId="4" borderId="3" xfId="93" applyNumberFormat="1" applyFont="1" applyFill="1" applyBorder="1" applyAlignment="1">
      <alignment horizontal="center" vertical="center" wrapText="1"/>
    </xf>
    <xf numFmtId="0" fontId="14" fillId="0" borderId="0" xfId="93" applyNumberFormat="1" applyFont="1" applyAlignment="1">
      <alignment horizontal="center" vertical="top"/>
    </xf>
    <xf numFmtId="0" fontId="18" fillId="0" borderId="1" xfId="93" applyNumberFormat="1" applyFont="1" applyBorder="1" applyAlignment="1">
      <alignment horizontal="center" vertical="top" wrapText="1"/>
    </xf>
    <xf numFmtId="0" fontId="30" fillId="4" borderId="1" xfId="93" applyNumberFormat="1" applyFont="1" applyFill="1" applyBorder="1" applyAlignment="1">
      <alignment horizontal="center" vertical="center" wrapText="1"/>
    </xf>
    <xf numFmtId="0" fontId="14" fillId="0" borderId="0" xfId="93" applyNumberFormat="1" applyFont="1" applyAlignment="1">
      <alignment horizontal="center" vertical="center"/>
    </xf>
    <xf numFmtId="0" fontId="18" fillId="0" borderId="1" xfId="93" applyNumberFormat="1" applyFont="1" applyBorder="1" applyAlignment="1">
      <alignment horizontal="center" vertical="center" wrapText="1"/>
    </xf>
    <xf numFmtId="0" fontId="18" fillId="0" borderId="1" xfId="93" applyNumberFormat="1" applyFont="1" applyBorder="1" applyAlignment="1">
      <alignment horizontal="center" vertical="center"/>
    </xf>
    <xf numFmtId="0" fontId="18" fillId="0" borderId="10" xfId="93" applyNumberFormat="1" applyFont="1" applyBorder="1" applyAlignment="1">
      <alignment horizontal="center" vertical="center" wrapText="1"/>
    </xf>
    <xf numFmtId="0" fontId="18" fillId="0" borderId="16" xfId="93" applyNumberFormat="1" applyFont="1" applyBorder="1" applyAlignment="1">
      <alignment horizontal="center" vertical="center" wrapText="1"/>
    </xf>
    <xf numFmtId="0" fontId="18" fillId="0" borderId="11" xfId="93" applyNumberFormat="1" applyFont="1" applyBorder="1" applyAlignment="1">
      <alignment horizontal="center" vertical="center" wrapText="1"/>
    </xf>
    <xf numFmtId="0" fontId="18" fillId="0" borderId="13" xfId="93" applyNumberFormat="1" applyFont="1" applyBorder="1" applyAlignment="1">
      <alignment horizontal="center" vertical="center" wrapText="1"/>
    </xf>
    <xf numFmtId="0" fontId="18" fillId="0" borderId="14" xfId="93" applyNumberFormat="1" applyFont="1" applyBorder="1" applyAlignment="1">
      <alignment horizontal="center" vertical="center" wrapText="1"/>
    </xf>
    <xf numFmtId="0" fontId="18" fillId="0" borderId="15" xfId="93" applyNumberFormat="1" applyFont="1" applyBorder="1" applyAlignment="1">
      <alignment horizontal="center" vertical="center" wrapText="1"/>
    </xf>
    <xf numFmtId="0" fontId="13" fillId="4" borderId="12" xfId="93" applyNumberFormat="1" applyFont="1" applyFill="1" applyBorder="1" applyAlignment="1">
      <alignment horizontal="left" vertical="center" wrapText="1"/>
    </xf>
    <xf numFmtId="0" fontId="13" fillId="4" borderId="13" xfId="93" applyNumberFormat="1" applyFont="1" applyFill="1" applyBorder="1" applyAlignment="1">
      <alignment horizontal="left" vertical="center" wrapText="1"/>
    </xf>
    <xf numFmtId="0" fontId="13" fillId="4" borderId="14" xfId="93" applyNumberFormat="1" applyFont="1" applyFill="1" applyBorder="1" applyAlignment="1">
      <alignment horizontal="left" vertical="center" wrapText="1"/>
    </xf>
    <xf numFmtId="0" fontId="18" fillId="4" borderId="10" xfId="93" applyNumberFormat="1" applyFont="1" applyFill="1" applyBorder="1" applyAlignment="1">
      <alignment horizontal="center" vertical="center" wrapText="1"/>
    </xf>
    <xf numFmtId="0" fontId="18" fillId="4" borderId="13" xfId="93" applyNumberFormat="1" applyFont="1" applyFill="1" applyBorder="1" applyAlignment="1">
      <alignment horizontal="center" vertical="center" wrapText="1"/>
    </xf>
    <xf numFmtId="0" fontId="18" fillId="4" borderId="14" xfId="93" applyNumberFormat="1" applyFont="1" applyFill="1" applyBorder="1" applyAlignment="1">
      <alignment horizontal="center" vertical="center" wrapText="1"/>
    </xf>
    <xf numFmtId="0" fontId="18" fillId="4" borderId="15" xfId="93" applyNumberFormat="1" applyFont="1" applyFill="1" applyBorder="1" applyAlignment="1">
      <alignment horizontal="center" vertical="center" wrapText="1"/>
    </xf>
    <xf numFmtId="0" fontId="18" fillId="4" borderId="17" xfId="93" applyNumberFormat="1" applyFont="1" applyFill="1" applyBorder="1" applyAlignment="1">
      <alignment horizontal="center" vertical="center" wrapText="1"/>
    </xf>
    <xf numFmtId="0" fontId="18" fillId="4" borderId="11" xfId="93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vertical="center" wrapText="1"/>
    </xf>
    <xf numFmtId="0" fontId="13" fillId="0" borderId="2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center" vertical="center"/>
    </xf>
    <xf numFmtId="0" fontId="18" fillId="0" borderId="1" xfId="0" applyFont="1" applyBorder="1" applyAlignment="1" applyProtection="1">
      <alignment horizontal="center" vertical="center" wrapText="1"/>
    </xf>
    <xf numFmtId="0" fontId="20" fillId="0" borderId="1" xfId="0" applyFont="1" applyBorder="1" applyAlignment="1" applyProtection="1">
      <alignment vertical="center" wrapText="1"/>
    </xf>
    <xf numFmtId="0" fontId="23" fillId="0" borderId="1" xfId="0" applyFont="1" applyBorder="1" applyAlignment="1" applyProtection="1">
      <alignment vertical="center" wrapText="1"/>
    </xf>
    <xf numFmtId="0" fontId="20" fillId="0" borderId="1" xfId="0" applyFont="1" applyBorder="1" applyAlignment="1" applyProtection="1">
      <alignment horizontal="left" vertical="center" wrapText="1"/>
    </xf>
    <xf numFmtId="0" fontId="18" fillId="2" borderId="1" xfId="21" applyFont="1" applyFill="1" applyBorder="1" applyAlignment="1" applyProtection="1">
      <alignment vertical="center" wrapText="1"/>
    </xf>
    <xf numFmtId="0" fontId="34" fillId="0" borderId="2" xfId="0" applyFont="1" applyBorder="1" applyAlignment="1" applyProtection="1">
      <alignment horizontal="left" vertical="top" wrapText="1"/>
    </xf>
    <xf numFmtId="0" fontId="34" fillId="0" borderId="9" xfId="0" applyFont="1" applyBorder="1" applyAlignment="1" applyProtection="1">
      <alignment horizontal="left" vertical="top" wrapText="1"/>
    </xf>
    <xf numFmtId="0" fontId="34" fillId="0" borderId="3" xfId="0" applyFont="1" applyBorder="1" applyAlignment="1" applyProtection="1">
      <alignment horizontal="left" vertical="top" wrapText="1"/>
    </xf>
    <xf numFmtId="0" fontId="14" fillId="0" borderId="0" xfId="21" applyFont="1" applyBorder="1" applyAlignment="1" applyProtection="1">
      <alignment horizontal="center" vertical="center" wrapText="1"/>
    </xf>
    <xf numFmtId="0" fontId="26" fillId="0" borderId="0" xfId="21" applyFont="1" applyBorder="1" applyAlignment="1" applyProtection="1">
      <alignment horizontal="center" vertical="center" wrapText="1"/>
    </xf>
    <xf numFmtId="0" fontId="18" fillId="2" borderId="1" xfId="21" applyFont="1" applyFill="1" applyBorder="1" applyAlignment="1" applyProtection="1">
      <alignment horizontal="center" vertical="center" wrapText="1"/>
    </xf>
    <xf numFmtId="0" fontId="18" fillId="0" borderId="1" xfId="21" applyFont="1" applyBorder="1" applyAlignment="1" applyProtection="1">
      <alignment horizontal="center" vertical="center"/>
    </xf>
    <xf numFmtId="0" fontId="14" fillId="0" borderId="0" xfId="93" applyNumberFormat="1" applyFont="1" applyAlignment="1">
      <alignment horizontal="center" vertical="center" wrapText="1"/>
    </xf>
    <xf numFmtId="0" fontId="18" fillId="3" borderId="1" xfId="93" applyNumberFormat="1" applyFont="1" applyFill="1" applyBorder="1" applyAlignment="1">
      <alignment horizontal="center" vertical="center" wrapText="1"/>
    </xf>
    <xf numFmtId="0" fontId="13" fillId="3" borderId="1" xfId="93" applyNumberFormat="1" applyFont="1" applyFill="1" applyBorder="1" applyAlignment="1">
      <alignment horizontal="center" vertical="center" wrapText="1"/>
    </xf>
    <xf numFmtId="0" fontId="14" fillId="5" borderId="2" xfId="94" applyFont="1" applyFill="1" applyBorder="1" applyAlignment="1">
      <alignment horizontal="left" vertical="center" wrapText="1"/>
    </xf>
    <xf numFmtId="0" fontId="14" fillId="5" borderId="9" xfId="94" applyFont="1" applyFill="1" applyBorder="1" applyAlignment="1">
      <alignment horizontal="left" vertical="center" wrapText="1"/>
    </xf>
    <xf numFmtId="0" fontId="14" fillId="5" borderId="3" xfId="94" applyFont="1" applyFill="1" applyBorder="1" applyAlignment="1">
      <alignment horizontal="left" vertical="center" wrapText="1"/>
    </xf>
  </cellXfs>
  <cellStyles count="95">
    <cellStyle name="Гиперссылка 2" xfId="1"/>
    <cellStyle name="Гиперссылка 2 2" xfId="2"/>
    <cellStyle name="Гиперссылка 2 3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6 4" xfId="19"/>
    <cellStyle name="Обычный 16 5" xfId="20"/>
    <cellStyle name="Обычный 16 6" xfId="21"/>
    <cellStyle name="Обычный 17" xfId="22"/>
    <cellStyle name="Обычный 17 2" xfId="23"/>
    <cellStyle name="Обычный 17 3" xfId="24"/>
    <cellStyle name="Обычный 17 4" xfId="25"/>
    <cellStyle name="Обычный 17 4 2" xfId="94"/>
    <cellStyle name="Обычный 17 5" xfId="26"/>
    <cellStyle name="Обычный 18" xfId="27"/>
    <cellStyle name="Обычный 18 2" xfId="28"/>
    <cellStyle name="Обычный 18 3" xfId="29"/>
    <cellStyle name="Обычный 19" xfId="30"/>
    <cellStyle name="Обычный 2" xfId="31"/>
    <cellStyle name="Обычный 2 2" xfId="32"/>
    <cellStyle name="Обычный 2 2 2" xfId="33"/>
    <cellStyle name="Обычный 2 2 3" xfId="34"/>
    <cellStyle name="Обычный 2 3" xfId="35"/>
    <cellStyle name="Обычный 2 3 2" xfId="36"/>
    <cellStyle name="Обычный 2 3 3" xfId="37"/>
    <cellStyle name="Обычный 2 4" xfId="38"/>
    <cellStyle name="Обычный 2 4 2" xfId="39"/>
    <cellStyle name="Обычный 2 5" xfId="40"/>
    <cellStyle name="Обычный 2 5 2" xfId="41"/>
    <cellStyle name="Обычный 2 6" xfId="42"/>
    <cellStyle name="Обычный 2 6 2" xfId="43"/>
    <cellStyle name="Обычный 2 6 3" xfId="44"/>
    <cellStyle name="Обычный 2 7" xfId="45"/>
    <cellStyle name="Обычный 2 7 2" xfId="46"/>
    <cellStyle name="Обычный 2 7 3" xfId="47"/>
    <cellStyle name="Обычный 2 7 4" xfId="48"/>
    <cellStyle name="Обычный 2 7 5" xfId="49"/>
    <cellStyle name="Обычный 2 7 6" xfId="50"/>
    <cellStyle name="Обычный 2 8" xfId="51"/>
    <cellStyle name="Обычный 2 8 2" xfId="52"/>
    <cellStyle name="Обычный 2 8 3" xfId="53"/>
    <cellStyle name="Обычный 2 9" xfId="54"/>
    <cellStyle name="Обычный 20" xfId="55"/>
    <cellStyle name="Обычный 21" xfId="93"/>
    <cellStyle name="Обычный 3" xfId="56"/>
    <cellStyle name="Обычный 3 2" xfId="57"/>
    <cellStyle name="Обычный 3 2 2" xfId="58"/>
    <cellStyle name="Обычный 3 2 3" xfId="59"/>
    <cellStyle name="Обычный 3 3" xfId="60"/>
    <cellStyle name="Обычный 4" xfId="61"/>
    <cellStyle name="Обычный 4 2" xfId="62"/>
    <cellStyle name="Обычный 4 2 2" xfId="63"/>
    <cellStyle name="Обычный 4 2 2 2" xfId="64"/>
    <cellStyle name="Обычный 4 2 2 2 2" xfId="65"/>
    <cellStyle name="Обычный 4 2 2 2 3" xfId="66"/>
    <cellStyle name="Обычный 4 2 2 3" xfId="67"/>
    <cellStyle name="Обычный 4 2 2 4" xfId="68"/>
    <cellStyle name="Обычный 4 2 3" xfId="69"/>
    <cellStyle name="Обычный 4 2 4" xfId="70"/>
    <cellStyle name="Обычный 4 3" xfId="71"/>
    <cellStyle name="Обычный 4 4" xfId="72"/>
    <cellStyle name="Обычный 5" xfId="73"/>
    <cellStyle name="Обычный 5 2" xfId="74"/>
    <cellStyle name="Обычный 6" xfId="75"/>
    <cellStyle name="Обычный 6 2" xfId="76"/>
    <cellStyle name="Обычный 7" xfId="77"/>
    <cellStyle name="Обычный 7 2" xfId="78"/>
    <cellStyle name="Обычный 8" xfId="79"/>
    <cellStyle name="Обычный 8 2" xfId="80"/>
    <cellStyle name="Обычный 9" xfId="81"/>
    <cellStyle name="Обычный 9 2" xfId="82"/>
    <cellStyle name="Обычный 9 2 2" xfId="83"/>
    <cellStyle name="Обычный 9 3" xfId="84"/>
    <cellStyle name="Стиль 1" xfId="85"/>
    <cellStyle name="Финансовый 2" xfId="86"/>
    <cellStyle name="Финансовый 2 2" xfId="87"/>
    <cellStyle name="Финансовый 2 2 2" xfId="88"/>
    <cellStyle name="Финансовый 2 3" xfId="89"/>
    <cellStyle name="Финансовый 2 4" xfId="90"/>
    <cellStyle name="Финансовый 3" xfId="91"/>
    <cellStyle name="Финансовый 3 2" xfId="9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view="pageBreakPreview" zoomScale="80" zoomScaleSheetLayoutView="80" workbookViewId="0">
      <selection activeCell="D8" sqref="D8:F8"/>
    </sheetView>
  </sheetViews>
  <sheetFormatPr defaultColWidth="9.140625" defaultRowHeight="15.75"/>
  <cols>
    <col min="1" max="1" width="56.85546875" style="78" customWidth="1"/>
    <col min="2" max="2" width="6" style="78" customWidth="1"/>
    <col min="3" max="3" width="33" style="78" customWidth="1"/>
    <col min="4" max="4" width="19.28515625" style="78" customWidth="1"/>
    <col min="5" max="5" width="16.42578125" style="78" customWidth="1"/>
    <col min="6" max="6" width="20.42578125" style="78" customWidth="1"/>
    <col min="7" max="7" width="26.7109375" style="78" customWidth="1"/>
    <col min="8" max="8" width="9.140625" style="78" bestFit="1" customWidth="1"/>
    <col min="9" max="16384" width="9.140625" style="78"/>
  </cols>
  <sheetData>
    <row r="1" spans="1:6">
      <c r="A1" s="77" t="str">
        <f>HYPERLINK("#Оглавление!A1", "Назад в оглавление")</f>
        <v>Назад в оглавление</v>
      </c>
    </row>
    <row r="2" spans="1:6" ht="41.25" customHeight="1">
      <c r="A2" s="168" t="s">
        <v>178</v>
      </c>
      <c r="B2" s="168"/>
      <c r="C2" s="168"/>
      <c r="D2" s="168"/>
      <c r="E2" s="168"/>
      <c r="F2" s="168"/>
    </row>
    <row r="3" spans="1:6" ht="18.75">
      <c r="A3" s="79"/>
      <c r="B3" s="79"/>
      <c r="C3" s="79"/>
      <c r="D3" s="79"/>
      <c r="E3" s="79"/>
      <c r="F3" s="79"/>
    </row>
    <row r="4" spans="1:6" ht="18.75">
      <c r="A4" s="168" t="s">
        <v>61</v>
      </c>
      <c r="B4" s="168"/>
      <c r="C4" s="168"/>
      <c r="D4" s="168"/>
      <c r="E4" s="168"/>
      <c r="F4" s="168"/>
    </row>
    <row r="5" spans="1:6">
      <c r="A5" s="80"/>
      <c r="B5" s="80"/>
      <c r="C5" s="80"/>
      <c r="D5" s="80"/>
      <c r="E5" s="80"/>
      <c r="F5" s="80"/>
    </row>
    <row r="6" spans="1:6" ht="51.75" customHeight="1">
      <c r="A6" s="81" t="s">
        <v>166</v>
      </c>
      <c r="B6" s="169" t="s">
        <v>139</v>
      </c>
      <c r="C6" s="169"/>
      <c r="D6" s="158" t="s">
        <v>171</v>
      </c>
      <c r="E6" s="82">
        <v>45658</v>
      </c>
      <c r="F6" s="82">
        <v>47848</v>
      </c>
    </row>
    <row r="7" spans="1:6" ht="36.75" customHeight="1">
      <c r="A7" s="83" t="s">
        <v>167</v>
      </c>
      <c r="B7" s="174" t="s">
        <v>160</v>
      </c>
      <c r="C7" s="175"/>
      <c r="D7" s="175"/>
      <c r="E7" s="175"/>
      <c r="F7" s="176"/>
    </row>
    <row r="8" spans="1:6" ht="48" customHeight="1">
      <c r="A8" s="83" t="s">
        <v>168</v>
      </c>
      <c r="B8" s="170" t="s">
        <v>161</v>
      </c>
      <c r="C8" s="170"/>
      <c r="D8" s="170" t="s">
        <v>179</v>
      </c>
      <c r="E8" s="170"/>
      <c r="F8" s="170"/>
    </row>
    <row r="9" spans="1:6" ht="31.5" customHeight="1">
      <c r="A9" s="83" t="s">
        <v>169</v>
      </c>
      <c r="B9" s="170" t="s">
        <v>62</v>
      </c>
      <c r="C9" s="170"/>
      <c r="D9" s="170" t="s">
        <v>63</v>
      </c>
      <c r="E9" s="170"/>
      <c r="F9" s="170"/>
    </row>
    <row r="10" spans="1:6" ht="66.75" customHeight="1">
      <c r="A10" s="83" t="s">
        <v>170</v>
      </c>
      <c r="B10" s="170" t="s">
        <v>64</v>
      </c>
      <c r="C10" s="170"/>
      <c r="D10" s="177" t="s">
        <v>180</v>
      </c>
      <c r="E10" s="177"/>
      <c r="F10" s="177"/>
    </row>
    <row r="11" spans="1:6" hidden="1">
      <c r="A11" s="84" t="s">
        <v>65</v>
      </c>
      <c r="B11" s="178" t="s">
        <v>66</v>
      </c>
      <c r="C11" s="178"/>
      <c r="D11" s="178" t="s">
        <v>67</v>
      </c>
      <c r="E11" s="178"/>
      <c r="F11" s="178"/>
    </row>
    <row r="12" spans="1:6" hidden="1">
      <c r="A12" s="84" t="s">
        <v>68</v>
      </c>
      <c r="B12" s="178" t="s">
        <v>66</v>
      </c>
      <c r="C12" s="178"/>
      <c r="D12" s="178" t="s">
        <v>67</v>
      </c>
      <c r="E12" s="178"/>
      <c r="F12" s="178"/>
    </row>
    <row r="13" spans="1:6" s="86" customFormat="1" ht="44.25" customHeight="1">
      <c r="A13" s="171" t="s">
        <v>69</v>
      </c>
      <c r="B13" s="165" t="s">
        <v>13</v>
      </c>
      <c r="C13" s="85" t="s">
        <v>70</v>
      </c>
      <c r="D13" s="172" t="s">
        <v>71</v>
      </c>
      <c r="E13" s="172"/>
      <c r="F13" s="172"/>
    </row>
    <row r="14" spans="1:6" s="86" customFormat="1" ht="39" customHeight="1">
      <c r="A14" s="171"/>
      <c r="B14" s="165" t="s">
        <v>72</v>
      </c>
      <c r="C14" s="85" t="s">
        <v>73</v>
      </c>
      <c r="D14" s="172" t="s">
        <v>74</v>
      </c>
      <c r="E14" s="172"/>
      <c r="F14" s="172"/>
    </row>
    <row r="15" spans="1:6">
      <c r="A15" s="87"/>
      <c r="B15" s="87"/>
      <c r="C15" s="87"/>
      <c r="D15" s="87"/>
      <c r="E15" s="87"/>
      <c r="F15" s="87"/>
    </row>
    <row r="16" spans="1:6" ht="69.75" customHeight="1">
      <c r="A16" s="173"/>
      <c r="B16" s="173"/>
      <c r="C16" s="173"/>
      <c r="D16" s="173"/>
      <c r="E16" s="173"/>
      <c r="F16" s="173"/>
    </row>
    <row r="17" spans="2:6">
      <c r="B17" s="88"/>
      <c r="C17" s="88"/>
      <c r="D17" s="88"/>
      <c r="E17" s="88"/>
      <c r="F17" s="88"/>
    </row>
    <row r="18" spans="2:6">
      <c r="B18" s="88"/>
      <c r="C18" s="88"/>
      <c r="D18" s="88"/>
      <c r="E18" s="88"/>
      <c r="F18" s="88"/>
    </row>
    <row r="19" spans="2:6">
      <c r="B19" s="88"/>
      <c r="C19" s="88"/>
      <c r="D19" s="88"/>
      <c r="E19" s="88"/>
      <c r="F19" s="88"/>
    </row>
  </sheetData>
  <mergeCells count="18">
    <mergeCell ref="A13:A14"/>
    <mergeCell ref="D13:F13"/>
    <mergeCell ref="D14:F14"/>
    <mergeCell ref="A16:F16"/>
    <mergeCell ref="B7:F7"/>
    <mergeCell ref="B10:C10"/>
    <mergeCell ref="D10:F10"/>
    <mergeCell ref="B11:C11"/>
    <mergeCell ref="D11:F11"/>
    <mergeCell ref="B12:C12"/>
    <mergeCell ref="D12:F12"/>
    <mergeCell ref="B9:C9"/>
    <mergeCell ref="D9:F9"/>
    <mergeCell ref="A2:F2"/>
    <mergeCell ref="A4:F4"/>
    <mergeCell ref="B6:C6"/>
    <mergeCell ref="B8:C8"/>
    <mergeCell ref="D8:F8"/>
  </mergeCells>
  <printOptions horizontalCentered="1"/>
  <pageMargins left="0.59055118110236227" right="0.70866141732283472" top="0.59055118110236227" bottom="0.59055118110236227" header="0.31496062992125984" footer="0.31496062992125984"/>
  <pageSetup paperSize="9" scale="86" firstPageNumber="25" orientation="landscape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Q12"/>
  <sheetViews>
    <sheetView view="pageBreakPreview" zoomScale="80" zoomScaleSheetLayoutView="80" workbookViewId="0">
      <selection activeCell="C18" sqref="C18"/>
    </sheetView>
  </sheetViews>
  <sheetFormatPr defaultColWidth="9.140625" defaultRowHeight="15.75"/>
  <cols>
    <col min="1" max="1" width="5.28515625" style="87" customWidth="1"/>
    <col min="2" max="2" width="44.140625" style="87" customWidth="1"/>
    <col min="3" max="3" width="13.7109375" style="87" customWidth="1"/>
    <col min="4" max="4" width="18.5703125" style="87" customWidth="1"/>
    <col min="5" max="5" width="14.42578125" style="87" customWidth="1"/>
    <col min="6" max="6" width="11.7109375" style="87" customWidth="1"/>
    <col min="7" max="7" width="10.28515625" style="87" bestFit="1" customWidth="1"/>
    <col min="8" max="13" width="10.42578125" style="87" customWidth="1"/>
    <col min="14" max="14" width="15.140625" style="87" customWidth="1"/>
    <col min="15" max="15" width="18.5703125" style="87" hidden="1" customWidth="1"/>
    <col min="16" max="16" width="19.85546875" style="87" hidden="1" customWidth="1"/>
    <col min="17" max="17" width="9.140625" style="87" bestFit="1" customWidth="1"/>
    <col min="18" max="16384" width="9.140625" style="87"/>
  </cols>
  <sheetData>
    <row r="1" spans="1:17">
      <c r="A1" s="89" t="str">
        <f>HYPERLINK("#Оглавление!A1", "Назад в оглавление")</f>
        <v>Назад в оглавление</v>
      </c>
    </row>
    <row r="2" spans="1:17" ht="18.75">
      <c r="A2" s="183" t="s">
        <v>172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90"/>
    </row>
    <row r="3" spans="1:17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0"/>
    </row>
    <row r="4" spans="1:17" ht="15.75" customHeight="1">
      <c r="A4" s="184" t="s">
        <v>0</v>
      </c>
      <c r="B4" s="184" t="s">
        <v>75</v>
      </c>
      <c r="C4" s="184" t="s">
        <v>76</v>
      </c>
      <c r="D4" s="184" t="s">
        <v>77</v>
      </c>
      <c r="E4" s="184" t="s">
        <v>78</v>
      </c>
      <c r="F4" s="184" t="s">
        <v>79</v>
      </c>
      <c r="G4" s="184"/>
      <c r="H4" s="184" t="s">
        <v>151</v>
      </c>
      <c r="I4" s="184"/>
      <c r="J4" s="184"/>
      <c r="K4" s="184"/>
      <c r="L4" s="184"/>
      <c r="M4" s="184"/>
      <c r="N4" s="184" t="s">
        <v>80</v>
      </c>
      <c r="O4" s="179" t="s">
        <v>81</v>
      </c>
      <c r="P4" s="179" t="s">
        <v>82</v>
      </c>
    </row>
    <row r="5" spans="1:17" ht="35.25" customHeight="1">
      <c r="A5" s="184"/>
      <c r="B5" s="184"/>
      <c r="C5" s="184"/>
      <c r="D5" s="184"/>
      <c r="E5" s="184"/>
      <c r="F5" s="154" t="s">
        <v>83</v>
      </c>
      <c r="G5" s="154" t="s">
        <v>84</v>
      </c>
      <c r="H5" s="93">
        <v>2025</v>
      </c>
      <c r="I5" s="93">
        <v>2026</v>
      </c>
      <c r="J5" s="93">
        <v>2027</v>
      </c>
      <c r="K5" s="93">
        <v>2028</v>
      </c>
      <c r="L5" s="93">
        <v>2029</v>
      </c>
      <c r="M5" s="93">
        <v>2030</v>
      </c>
      <c r="N5" s="184"/>
      <c r="O5" s="179"/>
      <c r="P5" s="179"/>
    </row>
    <row r="6" spans="1:17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166">
        <v>8</v>
      </c>
      <c r="I6" s="92">
        <v>9</v>
      </c>
      <c r="J6" s="92">
        <v>10</v>
      </c>
      <c r="K6" s="92">
        <v>11</v>
      </c>
      <c r="L6" s="92">
        <v>12</v>
      </c>
      <c r="M6" s="92">
        <v>13</v>
      </c>
      <c r="N6" s="92">
        <v>14</v>
      </c>
      <c r="O6" s="94">
        <v>16</v>
      </c>
      <c r="P6" s="94">
        <v>17</v>
      </c>
    </row>
    <row r="7" spans="1:17" ht="21" customHeight="1">
      <c r="A7" s="95" t="s">
        <v>13</v>
      </c>
      <c r="B7" s="180" t="s">
        <v>140</v>
      </c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2"/>
      <c r="O7" s="180"/>
      <c r="P7" s="181"/>
    </row>
    <row r="8" spans="1:17" ht="51" customHeight="1">
      <c r="A8" s="96" t="s">
        <v>85</v>
      </c>
      <c r="B8" s="97" t="s">
        <v>181</v>
      </c>
      <c r="C8" s="98" t="s">
        <v>143</v>
      </c>
      <c r="D8" s="99" t="s">
        <v>86</v>
      </c>
      <c r="E8" s="100" t="s">
        <v>87</v>
      </c>
      <c r="F8" s="160">
        <v>70.63</v>
      </c>
      <c r="G8" s="163">
        <v>2023</v>
      </c>
      <c r="H8" s="162">
        <v>72.000200000000007</v>
      </c>
      <c r="I8" s="162">
        <v>73.000299999999996</v>
      </c>
      <c r="J8" s="162">
        <v>74.000500000000002</v>
      </c>
      <c r="K8" s="162">
        <v>75.000600000000006</v>
      </c>
      <c r="L8" s="162">
        <v>76</v>
      </c>
      <c r="M8" s="162">
        <v>77</v>
      </c>
      <c r="N8" s="99" t="s">
        <v>88</v>
      </c>
      <c r="O8" s="99" t="s">
        <v>89</v>
      </c>
      <c r="P8" s="99" t="s">
        <v>90</v>
      </c>
    </row>
    <row r="9" spans="1:17" ht="24.75" customHeight="1">
      <c r="A9" s="95" t="s">
        <v>72</v>
      </c>
      <c r="B9" s="180" t="s">
        <v>141</v>
      </c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2"/>
      <c r="O9" s="99"/>
      <c r="P9" s="99"/>
    </row>
    <row r="10" spans="1:17" ht="81" customHeight="1">
      <c r="A10" s="96" t="s">
        <v>91</v>
      </c>
      <c r="B10" s="97" t="s">
        <v>142</v>
      </c>
      <c r="C10" s="98" t="s">
        <v>143</v>
      </c>
      <c r="D10" s="99" t="s">
        <v>86</v>
      </c>
      <c r="E10" s="100" t="s">
        <v>87</v>
      </c>
      <c r="F10" s="160">
        <v>83.56</v>
      </c>
      <c r="G10" s="100">
        <v>2023</v>
      </c>
      <c r="H10" s="162">
        <v>82.255399999999995</v>
      </c>
      <c r="I10" s="162">
        <v>83.187100000000001</v>
      </c>
      <c r="J10" s="162">
        <v>84.185599999999994</v>
      </c>
      <c r="K10" s="162">
        <v>86.746399999999994</v>
      </c>
      <c r="L10" s="162">
        <v>87.682299999999998</v>
      </c>
      <c r="M10" s="162">
        <v>88.622399999999999</v>
      </c>
      <c r="N10" s="99" t="s">
        <v>88</v>
      </c>
      <c r="O10" s="99" t="s">
        <v>89</v>
      </c>
      <c r="P10" s="99" t="s">
        <v>90</v>
      </c>
    </row>
    <row r="12" spans="1:17">
      <c r="A12" s="90"/>
    </row>
  </sheetData>
  <mergeCells count="14">
    <mergeCell ref="P4:P5"/>
    <mergeCell ref="B7:N7"/>
    <mergeCell ref="O7:P7"/>
    <mergeCell ref="B9:N9"/>
    <mergeCell ref="A2:P2"/>
    <mergeCell ref="A4:A5"/>
    <mergeCell ref="B4:B5"/>
    <mergeCell ref="C4:C5"/>
    <mergeCell ref="D4:D5"/>
    <mergeCell ref="E4:E5"/>
    <mergeCell ref="F4:G4"/>
    <mergeCell ref="H4:M4"/>
    <mergeCell ref="N4:N5"/>
    <mergeCell ref="O4:O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5" firstPageNumber="26" orientation="landscape" useFirstPageNumber="1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P10"/>
  <sheetViews>
    <sheetView view="pageBreakPreview" zoomScaleSheetLayoutView="100" workbookViewId="0">
      <selection activeCell="F17" sqref="F17"/>
    </sheetView>
  </sheetViews>
  <sheetFormatPr defaultColWidth="9.140625" defaultRowHeight="15"/>
  <cols>
    <col min="1" max="1" width="5.85546875" style="102" customWidth="1"/>
    <col min="2" max="2" width="44.7109375" style="102" customWidth="1"/>
    <col min="3" max="3" width="15.5703125" style="102" customWidth="1"/>
    <col min="4" max="4" width="13.5703125" style="102" customWidth="1"/>
    <col min="5" max="14" width="11" style="102" customWidth="1"/>
    <col min="15" max="15" width="11" style="103" customWidth="1"/>
    <col min="16" max="16" width="14.28515625" style="102" customWidth="1"/>
    <col min="17" max="17" width="9.140625" style="102" bestFit="1" customWidth="1"/>
    <col min="18" max="16384" width="9.140625" style="102"/>
  </cols>
  <sheetData>
    <row r="1" spans="1:16" ht="15.75">
      <c r="A1" s="101" t="str">
        <f>HYPERLINK("#Оглавление!A1", "Назад в оглавление")</f>
        <v>Назад в оглавление</v>
      </c>
      <c r="B1" s="88"/>
      <c r="C1" s="88"/>
      <c r="D1" s="88"/>
    </row>
    <row r="2" spans="1:16" s="104" customFormat="1" ht="18.75">
      <c r="A2" s="186" t="s">
        <v>173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</row>
    <row r="3" spans="1:16" s="104" customFormat="1" ht="15.7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</row>
    <row r="4" spans="1:16" s="104" customFormat="1" ht="24.75" customHeight="1">
      <c r="A4" s="187" t="s">
        <v>0</v>
      </c>
      <c r="B4" s="187" t="s">
        <v>75</v>
      </c>
      <c r="C4" s="187" t="s">
        <v>76</v>
      </c>
      <c r="D4" s="187" t="s">
        <v>78</v>
      </c>
      <c r="E4" s="188" t="s">
        <v>92</v>
      </c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7" t="s">
        <v>144</v>
      </c>
    </row>
    <row r="5" spans="1:16" s="104" customFormat="1" ht="37.5" customHeight="1">
      <c r="A5" s="187"/>
      <c r="B5" s="187"/>
      <c r="C5" s="187"/>
      <c r="D5" s="187"/>
      <c r="E5" s="155" t="s">
        <v>164</v>
      </c>
      <c r="F5" s="155" t="s">
        <v>50</v>
      </c>
      <c r="G5" s="95" t="s">
        <v>51</v>
      </c>
      <c r="H5" s="155" t="s">
        <v>52</v>
      </c>
      <c r="I5" s="95" t="s">
        <v>53</v>
      </c>
      <c r="J5" s="95" t="s">
        <v>54</v>
      </c>
      <c r="K5" s="95" t="s">
        <v>55</v>
      </c>
      <c r="L5" s="155" t="s">
        <v>56</v>
      </c>
      <c r="M5" s="155" t="s">
        <v>57</v>
      </c>
      <c r="N5" s="155" t="s">
        <v>58</v>
      </c>
      <c r="O5" s="155" t="s">
        <v>59</v>
      </c>
      <c r="P5" s="187"/>
    </row>
    <row r="6" spans="1:16" s="104" customFormat="1" ht="26.25" customHeight="1">
      <c r="A6" s="95">
        <v>1</v>
      </c>
      <c r="B6" s="95">
        <v>2</v>
      </c>
      <c r="C6" s="95">
        <v>3</v>
      </c>
      <c r="D6" s="95">
        <v>4</v>
      </c>
      <c r="E6" s="95">
        <v>5</v>
      </c>
      <c r="F6" s="95">
        <v>6</v>
      </c>
      <c r="G6" s="95">
        <v>7</v>
      </c>
      <c r="H6" s="95">
        <v>8</v>
      </c>
      <c r="I6" s="95">
        <v>9</v>
      </c>
      <c r="J6" s="95">
        <v>10</v>
      </c>
      <c r="K6" s="95">
        <v>11</v>
      </c>
      <c r="L6" s="95">
        <v>12</v>
      </c>
      <c r="M6" s="95">
        <v>13</v>
      </c>
      <c r="N6" s="95">
        <v>14</v>
      </c>
      <c r="O6" s="95">
        <v>15</v>
      </c>
      <c r="P6" s="95">
        <v>16</v>
      </c>
    </row>
    <row r="7" spans="1:16" s="104" customFormat="1" ht="35.25" customHeight="1">
      <c r="A7" s="95" t="s">
        <v>13</v>
      </c>
      <c r="B7" s="185" t="s">
        <v>140</v>
      </c>
      <c r="C7" s="185"/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</row>
    <row r="8" spans="1:16" s="104" customFormat="1" ht="67.5" customHeight="1">
      <c r="A8" s="142" t="s">
        <v>85</v>
      </c>
      <c r="B8" s="97" t="s">
        <v>182</v>
      </c>
      <c r="C8" s="98" t="s">
        <v>143</v>
      </c>
      <c r="D8" s="100" t="s">
        <v>87</v>
      </c>
      <c r="E8" s="161">
        <v>71.223399999999998</v>
      </c>
      <c r="F8" s="161">
        <v>71.223399999999998</v>
      </c>
      <c r="G8" s="161">
        <v>71.223399999999998</v>
      </c>
      <c r="H8" s="162">
        <v>71.223399999999998</v>
      </c>
      <c r="I8" s="162">
        <v>71.223399999999998</v>
      </c>
      <c r="J8" s="162">
        <v>71.223399999999998</v>
      </c>
      <c r="K8" s="162">
        <v>71.223399999999998</v>
      </c>
      <c r="L8" s="162">
        <v>71.223399999999998</v>
      </c>
      <c r="M8" s="162">
        <v>71.223399999999998</v>
      </c>
      <c r="N8" s="162">
        <v>71.223399999999998</v>
      </c>
      <c r="O8" s="164">
        <v>71.223399999999998</v>
      </c>
      <c r="P8" s="164">
        <v>72.000200000000007</v>
      </c>
    </row>
    <row r="9" spans="1:16" s="104" customFormat="1" ht="32.25" customHeight="1">
      <c r="A9" s="144" t="s">
        <v>72</v>
      </c>
      <c r="B9" s="180" t="s">
        <v>141</v>
      </c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2"/>
    </row>
    <row r="10" spans="1:16" s="104" customFormat="1" ht="50.25" customHeight="1">
      <c r="A10" s="142" t="s">
        <v>91</v>
      </c>
      <c r="B10" s="97" t="s">
        <v>142</v>
      </c>
      <c r="C10" s="98" t="s">
        <v>143</v>
      </c>
      <c r="D10" s="100" t="s">
        <v>87</v>
      </c>
      <c r="E10" s="161">
        <v>81.008700000000005</v>
      </c>
      <c r="F10" s="161">
        <v>81.008700000000005</v>
      </c>
      <c r="G10" s="161">
        <v>81.008700000000005</v>
      </c>
      <c r="H10" s="161">
        <v>81.008700000000005</v>
      </c>
      <c r="I10" s="161">
        <v>81.008700000000005</v>
      </c>
      <c r="J10" s="161">
        <v>81.008700000000005</v>
      </c>
      <c r="K10" s="161">
        <v>81.008700000000005</v>
      </c>
      <c r="L10" s="161">
        <v>81.008700000000005</v>
      </c>
      <c r="M10" s="161">
        <v>81.008700000000005</v>
      </c>
      <c r="N10" s="161">
        <v>81.008700000000005</v>
      </c>
      <c r="O10" s="161">
        <v>81.008700000000005</v>
      </c>
      <c r="P10" s="143">
        <v>82.255399999999995</v>
      </c>
    </row>
  </sheetData>
  <mergeCells count="9">
    <mergeCell ref="B9:P9"/>
    <mergeCell ref="B7:P7"/>
    <mergeCell ref="A2:P2"/>
    <mergeCell ref="A4:A5"/>
    <mergeCell ref="B4:B5"/>
    <mergeCell ref="C4:C5"/>
    <mergeCell ref="D4:D5"/>
    <mergeCell ref="E4:O4"/>
    <mergeCell ref="P4:P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60" firstPageNumber="27" orientation="landscape" useFirstPageNumber="1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T20"/>
  <sheetViews>
    <sheetView view="pageBreakPreview" topLeftCell="A7" zoomScale="80" zoomScaleSheetLayoutView="80" workbookViewId="0">
      <selection activeCell="R10" sqref="R10"/>
    </sheetView>
  </sheetViews>
  <sheetFormatPr defaultColWidth="9.140625" defaultRowHeight="15"/>
  <cols>
    <col min="1" max="1" width="7.140625" style="102" customWidth="1"/>
    <col min="2" max="2" width="40.42578125" style="102" customWidth="1"/>
    <col min="3" max="3" width="21.28515625" style="102" customWidth="1"/>
    <col min="4" max="4" width="12" style="102" customWidth="1"/>
    <col min="5" max="5" width="10.5703125" style="102" customWidth="1"/>
    <col min="6" max="6" width="9.140625" style="102" customWidth="1"/>
    <col min="7" max="12" width="8.42578125" style="102" customWidth="1"/>
    <col min="13" max="13" width="17.7109375" style="102" customWidth="1"/>
    <col min="14" max="14" width="14.7109375" style="102" customWidth="1"/>
    <col min="15" max="15" width="18.28515625" style="102" customWidth="1"/>
    <col min="16" max="16" width="30.85546875" style="102" customWidth="1"/>
    <col min="17" max="17" width="10" style="103" customWidth="1"/>
    <col min="18" max="18" width="26.7109375" style="102" customWidth="1"/>
    <col min="19" max="19" width="9.140625" style="102" bestFit="1" customWidth="1"/>
    <col min="20" max="16384" width="9.140625" style="102"/>
  </cols>
  <sheetData>
    <row r="1" spans="1:20" ht="15.75">
      <c r="A1" s="101" t="str">
        <f>HYPERLINK("#Оглавление!A1", "Назад в оглавление")</f>
        <v>Назад в оглавление</v>
      </c>
      <c r="B1" s="88"/>
      <c r="C1" s="88"/>
      <c r="D1" s="88"/>
    </row>
    <row r="2" spans="1:20" s="109" customFormat="1" ht="33.75" customHeight="1">
      <c r="A2" s="186" t="s">
        <v>174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  <c r="O2" s="186"/>
      <c r="P2" s="186"/>
      <c r="Q2" s="107"/>
      <c r="R2" s="108"/>
    </row>
    <row r="3" spans="1:20" s="104" customFormat="1" ht="18.75" customHeight="1">
      <c r="A3" s="11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1"/>
      <c r="R3" s="112"/>
    </row>
    <row r="4" spans="1:20" s="113" customFormat="1" ht="42" customHeight="1">
      <c r="A4" s="189" t="s">
        <v>94</v>
      </c>
      <c r="B4" s="189" t="s">
        <v>95</v>
      </c>
      <c r="C4" s="189" t="s">
        <v>96</v>
      </c>
      <c r="D4" s="189" t="s">
        <v>78</v>
      </c>
      <c r="E4" s="189" t="s">
        <v>79</v>
      </c>
      <c r="F4" s="191"/>
      <c r="G4" s="192" t="s">
        <v>165</v>
      </c>
      <c r="H4" s="192"/>
      <c r="I4" s="192"/>
      <c r="J4" s="192"/>
      <c r="K4" s="192"/>
      <c r="L4" s="193"/>
      <c r="M4" s="189" t="s">
        <v>97</v>
      </c>
      <c r="N4" s="194" t="s">
        <v>98</v>
      </c>
      <c r="O4" s="189" t="s">
        <v>183</v>
      </c>
      <c r="P4" s="189" t="s">
        <v>99</v>
      </c>
      <c r="R4" s="111"/>
    </row>
    <row r="5" spans="1:20" s="113" customFormat="1" ht="97.5" customHeight="1">
      <c r="A5" s="190"/>
      <c r="B5" s="190"/>
      <c r="C5" s="190"/>
      <c r="D5" s="190"/>
      <c r="E5" s="114" t="s">
        <v>83</v>
      </c>
      <c r="F5" s="114" t="s">
        <v>84</v>
      </c>
      <c r="G5" s="114">
        <v>2025</v>
      </c>
      <c r="H5" s="114">
        <v>2026</v>
      </c>
      <c r="I5" s="114">
        <v>2027</v>
      </c>
      <c r="J5" s="114">
        <v>2028</v>
      </c>
      <c r="K5" s="114">
        <v>2029</v>
      </c>
      <c r="L5" s="114">
        <v>2030</v>
      </c>
      <c r="M5" s="190"/>
      <c r="N5" s="190"/>
      <c r="O5" s="190"/>
      <c r="P5" s="190"/>
      <c r="R5" s="111"/>
    </row>
    <row r="6" spans="1:20" s="113" customFormat="1" ht="27" customHeight="1">
      <c r="A6" s="114" t="s">
        <v>13</v>
      </c>
      <c r="B6" s="189" t="s">
        <v>145</v>
      </c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3"/>
      <c r="R6" s="111"/>
    </row>
    <row r="7" spans="1:20" s="113" customFormat="1" ht="169.5" customHeight="1">
      <c r="A7" s="115" t="s">
        <v>14</v>
      </c>
      <c r="B7" s="116" t="s">
        <v>184</v>
      </c>
      <c r="C7" s="117" t="s">
        <v>100</v>
      </c>
      <c r="D7" s="118" t="s">
        <v>147</v>
      </c>
      <c r="E7" s="119">
        <v>0</v>
      </c>
      <c r="F7" s="119">
        <v>2024</v>
      </c>
      <c r="G7" s="120">
        <v>1</v>
      </c>
      <c r="H7" s="120">
        <v>1</v>
      </c>
      <c r="I7" s="120" t="s">
        <v>101</v>
      </c>
      <c r="J7" s="120" t="s">
        <v>101</v>
      </c>
      <c r="K7" s="120" t="s">
        <v>101</v>
      </c>
      <c r="L7" s="120" t="s">
        <v>101</v>
      </c>
      <c r="M7" s="118" t="s">
        <v>148</v>
      </c>
      <c r="N7" s="98" t="s">
        <v>149</v>
      </c>
      <c r="O7" s="117" t="s">
        <v>89</v>
      </c>
      <c r="P7" s="146" t="s">
        <v>185</v>
      </c>
      <c r="R7" s="111"/>
      <c r="T7" s="113" t="s">
        <v>102</v>
      </c>
    </row>
    <row r="8" spans="1:20" s="113" customFormat="1" ht="69" customHeight="1">
      <c r="A8" s="121" t="s">
        <v>103</v>
      </c>
      <c r="B8" s="195" t="s">
        <v>202</v>
      </c>
      <c r="C8" s="196"/>
      <c r="D8" s="196"/>
      <c r="E8" s="196"/>
      <c r="F8" s="196"/>
      <c r="G8" s="196"/>
      <c r="H8" s="196"/>
      <c r="I8" s="196"/>
      <c r="J8" s="196"/>
      <c r="K8" s="196"/>
      <c r="L8" s="196"/>
      <c r="M8" s="196"/>
      <c r="N8" s="196"/>
      <c r="O8" s="196"/>
      <c r="P8" s="197"/>
      <c r="R8" s="111"/>
    </row>
    <row r="9" spans="1:20" s="113" customFormat="1" ht="33.75" customHeight="1">
      <c r="A9" s="114" t="s">
        <v>72</v>
      </c>
      <c r="B9" s="198" t="s">
        <v>141</v>
      </c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200"/>
      <c r="R9" s="111"/>
      <c r="T9" s="113" t="s">
        <v>104</v>
      </c>
    </row>
    <row r="10" spans="1:20" s="113" customFormat="1" ht="126" customHeight="1">
      <c r="A10" s="115" t="s">
        <v>93</v>
      </c>
      <c r="B10" s="116" t="s">
        <v>186</v>
      </c>
      <c r="C10" s="117" t="s">
        <v>100</v>
      </c>
      <c r="D10" s="118" t="s">
        <v>147</v>
      </c>
      <c r="E10" s="119">
        <v>0</v>
      </c>
      <c r="F10" s="119">
        <v>2025</v>
      </c>
      <c r="G10" s="120" t="s">
        <v>101</v>
      </c>
      <c r="H10" s="120">
        <v>1</v>
      </c>
      <c r="I10" s="120">
        <v>1</v>
      </c>
      <c r="J10" s="120" t="s">
        <v>101</v>
      </c>
      <c r="K10" s="120" t="s">
        <v>101</v>
      </c>
      <c r="L10" s="120" t="s">
        <v>101</v>
      </c>
      <c r="M10" s="118" t="s">
        <v>150</v>
      </c>
      <c r="N10" s="98" t="s">
        <v>149</v>
      </c>
      <c r="O10" s="117" t="s">
        <v>89</v>
      </c>
      <c r="P10" s="122" t="s">
        <v>142</v>
      </c>
      <c r="R10" s="111"/>
    </row>
    <row r="11" spans="1:20" s="113" customFormat="1" ht="37.5" customHeight="1">
      <c r="A11" s="121" t="s">
        <v>105</v>
      </c>
      <c r="B11" s="195" t="s">
        <v>188</v>
      </c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7"/>
      <c r="R11" s="111"/>
    </row>
    <row r="12" spans="1:20" s="113" customFormat="1" ht="27.75" customHeight="1">
      <c r="A12" s="123" t="s">
        <v>36</v>
      </c>
      <c r="B12" s="201" t="s">
        <v>145</v>
      </c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3"/>
      <c r="R12" s="111"/>
    </row>
    <row r="13" spans="1:20" s="104" customFormat="1" ht="132" customHeight="1">
      <c r="A13" s="124" t="s">
        <v>38</v>
      </c>
      <c r="B13" s="116" t="s">
        <v>187</v>
      </c>
      <c r="C13" s="125" t="s">
        <v>100</v>
      </c>
      <c r="D13" s="118" t="s">
        <v>147</v>
      </c>
      <c r="E13" s="126">
        <v>0</v>
      </c>
      <c r="F13" s="126">
        <v>2024</v>
      </c>
      <c r="G13" s="145">
        <v>16</v>
      </c>
      <c r="H13" s="145">
        <v>15</v>
      </c>
      <c r="I13" s="145">
        <v>15</v>
      </c>
      <c r="J13" s="145">
        <v>16</v>
      </c>
      <c r="K13" s="145">
        <v>16</v>
      </c>
      <c r="L13" s="145">
        <v>17</v>
      </c>
      <c r="M13" s="100" t="s">
        <v>148</v>
      </c>
      <c r="N13" s="98" t="s">
        <v>149</v>
      </c>
      <c r="O13" s="125" t="s">
        <v>89</v>
      </c>
      <c r="P13" s="146" t="s">
        <v>185</v>
      </c>
      <c r="Q13" s="127"/>
      <c r="R13" s="112"/>
    </row>
    <row r="14" spans="1:20" s="104" customFormat="1" ht="59.25" customHeight="1">
      <c r="A14" s="106" t="s">
        <v>106</v>
      </c>
      <c r="B14" s="195" t="s">
        <v>189</v>
      </c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7"/>
      <c r="Q14" s="127"/>
      <c r="R14" s="112"/>
    </row>
    <row r="15" spans="1:20" s="104" customFormat="1" ht="15.75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12"/>
    </row>
    <row r="16" spans="1:20" s="104" customFormat="1" ht="15.75">
      <c r="A16" s="128"/>
      <c r="B16" s="129"/>
      <c r="C16" s="129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12"/>
    </row>
    <row r="17" spans="1:18" s="104" customFormat="1" ht="15.75">
      <c r="A17" s="128"/>
      <c r="B17" s="128"/>
      <c r="C17" s="129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12"/>
    </row>
    <row r="18" spans="1:18" s="104" customFormat="1" ht="15.75">
      <c r="A18" s="129"/>
      <c r="B18" s="128"/>
      <c r="C18" s="129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12"/>
    </row>
    <row r="19" spans="1:18" s="104" customFormat="1" ht="15.75">
      <c r="A19" s="129"/>
      <c r="B19" s="128"/>
      <c r="C19" s="129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12"/>
    </row>
    <row r="20" spans="1:18" s="104" customFormat="1" ht="15.75">
      <c r="A20" s="129"/>
      <c r="B20" s="129"/>
      <c r="C20" s="129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12"/>
    </row>
  </sheetData>
  <mergeCells count="17">
    <mergeCell ref="B14:P14"/>
    <mergeCell ref="P4:P5"/>
    <mergeCell ref="B6:P6"/>
    <mergeCell ref="B8:P8"/>
    <mergeCell ref="B9:P9"/>
    <mergeCell ref="B11:P11"/>
    <mergeCell ref="B12:P12"/>
    <mergeCell ref="A2:P2"/>
    <mergeCell ref="A4:A5"/>
    <mergeCell ref="B4:B5"/>
    <mergeCell ref="C4:C5"/>
    <mergeCell ref="D4:D5"/>
    <mergeCell ref="E4:F4"/>
    <mergeCell ref="G4:L4"/>
    <mergeCell ref="M4:M5"/>
    <mergeCell ref="N4:N5"/>
    <mergeCell ref="O4:O5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5" firstPageNumber="28" orientation="landscape" useFirstPageNumber="1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T54"/>
  <sheetViews>
    <sheetView view="pageBreakPreview" zoomScale="80" zoomScalePageLayoutView="80" workbookViewId="0">
      <selection activeCell="I32" sqref="I32"/>
    </sheetView>
  </sheetViews>
  <sheetFormatPr defaultColWidth="9.140625" defaultRowHeight="15"/>
  <cols>
    <col min="1" max="1" width="7.28515625" style="1" customWidth="1"/>
    <col min="2" max="2" width="41.42578125" style="1" hidden="1" customWidth="1"/>
    <col min="3" max="3" width="79.42578125" style="1" customWidth="1"/>
    <col min="4" max="4" width="9.5703125" style="1" customWidth="1"/>
    <col min="5" max="5" width="11" style="1" customWidth="1"/>
    <col min="6" max="6" width="17.5703125" style="1" customWidth="1"/>
    <col min="7" max="7" width="8.85546875" style="1" customWidth="1"/>
    <col min="8" max="8" width="13.140625" style="1" hidden="1" customWidth="1"/>
    <col min="9" max="9" width="12.85546875" style="1" customWidth="1"/>
    <col min="10" max="10" width="12.5703125" style="1" customWidth="1"/>
    <col min="11" max="11" width="12.7109375" style="1" customWidth="1"/>
    <col min="12" max="12" width="10.28515625" style="1" customWidth="1"/>
    <col min="13" max="13" width="11.5703125" style="1" customWidth="1"/>
    <col min="14" max="14" width="11.42578125" style="1" customWidth="1"/>
    <col min="15" max="15" width="15" style="1" customWidth="1"/>
    <col min="16" max="16" width="54.7109375" style="1" customWidth="1"/>
    <col min="17" max="17" width="17.85546875" style="1" customWidth="1"/>
    <col min="18" max="18" width="27" style="1" customWidth="1"/>
    <col min="19" max="19" width="7.7109375" style="2" customWidth="1"/>
    <col min="20" max="20" width="26.7109375" style="1" customWidth="1"/>
    <col min="21" max="16384" width="9.140625" style="1"/>
  </cols>
  <sheetData>
    <row r="1" spans="1:20" ht="15.75">
      <c r="A1" s="3" t="str">
        <f>HYPERLINK("#Оглавление!A1", "Назад в оглавление")</f>
        <v>Назад в оглавление</v>
      </c>
      <c r="B1" s="4"/>
      <c r="C1" s="4"/>
      <c r="D1" s="4"/>
      <c r="E1" s="4"/>
      <c r="F1" s="4"/>
      <c r="G1" s="4"/>
      <c r="H1" s="4"/>
    </row>
    <row r="2" spans="1:20" s="8" customFormat="1" ht="18.75">
      <c r="A2" s="207" t="s">
        <v>177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5"/>
      <c r="Q2" s="5"/>
      <c r="R2" s="5"/>
      <c r="S2" s="6"/>
      <c r="T2" s="7"/>
    </row>
    <row r="3" spans="1:20" ht="15.75">
      <c r="A3" s="4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O3" s="10"/>
    </row>
    <row r="4" spans="1:20" ht="29.25" customHeight="1">
      <c r="A4" s="208" t="s">
        <v>0</v>
      </c>
      <c r="B4" s="208" t="s">
        <v>1</v>
      </c>
      <c r="C4" s="208" t="s">
        <v>1</v>
      </c>
      <c r="D4" s="208" t="s">
        <v>2</v>
      </c>
      <c r="E4" s="208"/>
      <c r="F4" s="208"/>
      <c r="G4" s="208"/>
      <c r="H4" s="208" t="s">
        <v>3</v>
      </c>
      <c r="I4" s="208"/>
      <c r="J4" s="208"/>
      <c r="K4" s="208"/>
      <c r="L4" s="208"/>
      <c r="M4" s="208"/>
      <c r="N4" s="208"/>
      <c r="O4" s="208"/>
    </row>
    <row r="5" spans="1:20" ht="30" customHeight="1">
      <c r="A5" s="208"/>
      <c r="B5" s="208"/>
      <c r="C5" s="208"/>
      <c r="D5" s="208" t="s">
        <v>4</v>
      </c>
      <c r="E5" s="208"/>
      <c r="F5" s="208"/>
      <c r="G5" s="208"/>
      <c r="H5" s="11" t="s">
        <v>5</v>
      </c>
      <c r="I5" s="11" t="s">
        <v>6</v>
      </c>
      <c r="J5" s="11" t="s">
        <v>7</v>
      </c>
      <c r="K5" s="11" t="s">
        <v>8</v>
      </c>
      <c r="L5" s="11" t="s">
        <v>9</v>
      </c>
      <c r="M5" s="11" t="s">
        <v>10</v>
      </c>
      <c r="N5" s="11" t="s">
        <v>11</v>
      </c>
      <c r="O5" s="11" t="s">
        <v>12</v>
      </c>
    </row>
    <row r="6" spans="1:20" ht="19.5" customHeight="1">
      <c r="A6" s="11">
        <v>1</v>
      </c>
      <c r="B6" s="11">
        <v>2</v>
      </c>
      <c r="C6" s="11">
        <v>2</v>
      </c>
      <c r="D6" s="11">
        <v>3</v>
      </c>
      <c r="E6" s="11">
        <v>4</v>
      </c>
      <c r="F6" s="11">
        <v>5</v>
      </c>
      <c r="G6" s="11">
        <v>6</v>
      </c>
      <c r="H6" s="11">
        <v>7</v>
      </c>
      <c r="I6" s="11">
        <v>7</v>
      </c>
      <c r="J6" s="11">
        <v>8</v>
      </c>
      <c r="K6" s="11">
        <v>9</v>
      </c>
      <c r="L6" s="11">
        <v>10</v>
      </c>
      <c r="M6" s="11">
        <v>11</v>
      </c>
      <c r="N6" s="11">
        <v>12</v>
      </c>
      <c r="O6" s="11">
        <v>13</v>
      </c>
    </row>
    <row r="7" spans="1:20" ht="27.75" customHeight="1">
      <c r="A7" s="12" t="s">
        <v>13</v>
      </c>
      <c r="B7" s="211" t="s">
        <v>145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211"/>
      <c r="O7" s="211"/>
    </row>
    <row r="8" spans="1:20" ht="30" customHeight="1">
      <c r="A8" s="12" t="s">
        <v>14</v>
      </c>
      <c r="B8" s="211" t="s">
        <v>146</v>
      </c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</row>
    <row r="9" spans="1:20" ht="22.5" hidden="1" customHeight="1">
      <c r="A9" s="204"/>
      <c r="B9" s="205" t="s">
        <v>15</v>
      </c>
      <c r="C9" s="206" t="s">
        <v>16</v>
      </c>
      <c r="D9" s="14"/>
      <c r="E9" s="14"/>
      <c r="F9" s="14" t="s">
        <v>17</v>
      </c>
      <c r="G9" s="14"/>
      <c r="H9" s="15">
        <f>SUM(H10:H15)</f>
        <v>3510841</v>
      </c>
      <c r="I9" s="15"/>
      <c r="J9" s="15"/>
      <c r="K9" s="15"/>
      <c r="L9" s="15"/>
      <c r="M9" s="14"/>
      <c r="N9" s="14"/>
      <c r="O9" s="15">
        <f t="shared" ref="O9:O15" si="0">SUM(H9:N9)</f>
        <v>3510841</v>
      </c>
      <c r="P9" s="16"/>
      <c r="Q9" s="16"/>
    </row>
    <row r="10" spans="1:20" ht="21.75" hidden="1" customHeight="1">
      <c r="A10" s="204"/>
      <c r="B10" s="205"/>
      <c r="C10" s="206"/>
      <c r="D10" s="14">
        <v>828</v>
      </c>
      <c r="E10" s="14" t="s">
        <v>18</v>
      </c>
      <c r="F10" s="14" t="s">
        <v>19</v>
      </c>
      <c r="G10" s="17">
        <v>200</v>
      </c>
      <c r="H10" s="15">
        <v>1419321.8</v>
      </c>
      <c r="I10" s="15"/>
      <c r="J10" s="15"/>
      <c r="K10" s="18"/>
      <c r="L10" s="19"/>
      <c r="M10" s="20"/>
      <c r="N10" s="20"/>
      <c r="O10" s="18">
        <f t="shared" si="0"/>
        <v>1419321.8</v>
      </c>
    </row>
    <row r="11" spans="1:20" ht="27" hidden="1" customHeight="1">
      <c r="A11" s="204"/>
      <c r="B11" s="205"/>
      <c r="C11" s="206"/>
      <c r="D11" s="14">
        <v>828</v>
      </c>
      <c r="E11" s="14" t="s">
        <v>18</v>
      </c>
      <c r="F11" s="14" t="s">
        <v>19</v>
      </c>
      <c r="G11" s="17">
        <v>500</v>
      </c>
      <c r="H11" s="15">
        <v>1449923</v>
      </c>
      <c r="I11" s="21"/>
      <c r="J11" s="15"/>
      <c r="K11" s="18"/>
      <c r="L11" s="19"/>
      <c r="M11" s="20"/>
      <c r="N11" s="20"/>
      <c r="O11" s="18">
        <f t="shared" si="0"/>
        <v>1449923</v>
      </c>
    </row>
    <row r="12" spans="1:20" ht="21" hidden="1" customHeight="1">
      <c r="A12" s="204"/>
      <c r="B12" s="205"/>
      <c r="C12" s="206"/>
      <c r="D12" s="14">
        <v>828</v>
      </c>
      <c r="E12" s="14" t="s">
        <v>18</v>
      </c>
      <c r="F12" s="14" t="s">
        <v>20</v>
      </c>
      <c r="G12" s="17">
        <v>200</v>
      </c>
      <c r="H12" s="15">
        <v>6878.7</v>
      </c>
      <c r="I12" s="15"/>
      <c r="J12" s="15"/>
      <c r="K12" s="18"/>
      <c r="L12" s="19"/>
      <c r="M12" s="20"/>
      <c r="N12" s="20"/>
      <c r="O12" s="18">
        <f t="shared" si="0"/>
        <v>6878.7</v>
      </c>
    </row>
    <row r="13" spans="1:20" ht="21" hidden="1" customHeight="1">
      <c r="A13" s="204"/>
      <c r="B13" s="205"/>
      <c r="C13" s="206"/>
      <c r="D13" s="14">
        <v>828</v>
      </c>
      <c r="E13" s="14" t="s">
        <v>18</v>
      </c>
      <c r="F13" s="14" t="s">
        <v>21</v>
      </c>
      <c r="G13" s="17">
        <v>200</v>
      </c>
      <c r="H13" s="15">
        <v>3.2</v>
      </c>
      <c r="I13" s="15"/>
      <c r="J13" s="15"/>
      <c r="K13" s="18"/>
      <c r="L13" s="19"/>
      <c r="M13" s="20"/>
      <c r="N13" s="20"/>
      <c r="O13" s="18">
        <f t="shared" si="0"/>
        <v>3.2</v>
      </c>
    </row>
    <row r="14" spans="1:20" ht="18.75" hidden="1" customHeight="1">
      <c r="A14" s="204"/>
      <c r="B14" s="205"/>
      <c r="C14" s="206"/>
      <c r="D14" s="14">
        <v>828</v>
      </c>
      <c r="E14" s="14" t="s">
        <v>18</v>
      </c>
      <c r="F14" s="14" t="s">
        <v>22</v>
      </c>
      <c r="G14" s="14">
        <v>200</v>
      </c>
      <c r="H14" s="22">
        <v>368536</v>
      </c>
      <c r="I14" s="23"/>
      <c r="J14" s="22"/>
      <c r="K14" s="15"/>
      <c r="L14" s="24"/>
      <c r="M14" s="25"/>
      <c r="N14" s="25"/>
      <c r="O14" s="26">
        <f t="shared" si="0"/>
        <v>368536</v>
      </c>
    </row>
    <row r="15" spans="1:20" ht="23.25" hidden="1" customHeight="1">
      <c r="A15" s="204"/>
      <c r="B15" s="205"/>
      <c r="C15" s="206"/>
      <c r="D15" s="14">
        <v>828</v>
      </c>
      <c r="E15" s="14" t="s">
        <v>18</v>
      </c>
      <c r="F15" s="14" t="s">
        <v>22</v>
      </c>
      <c r="G15" s="14">
        <v>500</v>
      </c>
      <c r="H15" s="27">
        <v>266178.3</v>
      </c>
      <c r="I15" s="19"/>
      <c r="J15" s="15"/>
      <c r="K15" s="19"/>
      <c r="L15" s="15"/>
      <c r="M15" s="20"/>
      <c r="N15" s="20"/>
      <c r="O15" s="15">
        <f t="shared" si="0"/>
        <v>266178.3</v>
      </c>
    </row>
    <row r="16" spans="1:20" ht="23.25" customHeight="1">
      <c r="A16" s="204"/>
      <c r="B16" s="205"/>
      <c r="C16" s="206"/>
      <c r="D16" s="28">
        <v>828</v>
      </c>
      <c r="E16" s="28" t="s">
        <v>18</v>
      </c>
      <c r="F16" s="28" t="s">
        <v>23</v>
      </c>
      <c r="G16" s="14"/>
      <c r="H16" s="15"/>
      <c r="I16" s="15">
        <f>SUM(I17:I24)</f>
        <v>4813255.3</v>
      </c>
      <c r="J16" s="15">
        <f>SUM(J17:J24)</f>
        <v>4770823.5</v>
      </c>
      <c r="K16" s="19">
        <f>SUM(K17:K24)</f>
        <v>6828014.7999999998</v>
      </c>
      <c r="L16" s="15"/>
      <c r="M16" s="20"/>
      <c r="N16" s="20"/>
      <c r="O16" s="18">
        <f>SUM(I16:N16)</f>
        <v>16412093.600000001</v>
      </c>
      <c r="P16" s="16"/>
    </row>
    <row r="17" spans="1:17" ht="23.25" customHeight="1">
      <c r="A17" s="204"/>
      <c r="B17" s="205"/>
      <c r="C17" s="206"/>
      <c r="D17" s="28">
        <v>828</v>
      </c>
      <c r="E17" s="28" t="s">
        <v>18</v>
      </c>
      <c r="F17" s="28" t="s">
        <v>24</v>
      </c>
      <c r="G17" s="29">
        <v>200</v>
      </c>
      <c r="H17" s="15"/>
      <c r="I17" s="15">
        <f>2858805.6+182477</f>
        <v>3041282.6</v>
      </c>
      <c r="J17" s="30">
        <f>3456345.6+471319.9</f>
        <v>3927665.5</v>
      </c>
      <c r="K17" s="31">
        <f>4486003.1+984732.4</f>
        <v>5470735.5</v>
      </c>
      <c r="L17" s="15"/>
      <c r="M17" s="20"/>
      <c r="N17" s="20"/>
      <c r="O17" s="18">
        <f t="shared" ref="O17:O25" si="1">SUM(I17:N17)</f>
        <v>12439683.6</v>
      </c>
    </row>
    <row r="18" spans="1:17" ht="23.25" customHeight="1">
      <c r="A18" s="204"/>
      <c r="B18" s="205"/>
      <c r="C18" s="206"/>
      <c r="D18" s="28">
        <v>828</v>
      </c>
      <c r="E18" s="28" t="s">
        <v>18</v>
      </c>
      <c r="F18" s="28" t="s">
        <v>24</v>
      </c>
      <c r="G18" s="29">
        <v>400</v>
      </c>
      <c r="H18" s="15"/>
      <c r="I18" s="19"/>
      <c r="J18" s="32">
        <f>741979+101179</f>
        <v>843158</v>
      </c>
      <c r="K18" s="31">
        <f>1112969+244310.3</f>
        <v>1357279.3</v>
      </c>
      <c r="L18" s="15"/>
      <c r="M18" s="20"/>
      <c r="N18" s="20"/>
      <c r="O18" s="18">
        <f t="shared" si="1"/>
        <v>2200437.2999999998</v>
      </c>
    </row>
    <row r="19" spans="1:17" ht="23.25" customHeight="1">
      <c r="A19" s="204"/>
      <c r="B19" s="205"/>
      <c r="C19" s="206"/>
      <c r="D19" s="33">
        <v>828</v>
      </c>
      <c r="E19" s="33" t="s">
        <v>18</v>
      </c>
      <c r="F19" s="33" t="s">
        <v>25</v>
      </c>
      <c r="G19" s="29">
        <v>200</v>
      </c>
      <c r="H19" s="15"/>
      <c r="I19" s="21">
        <v>460355.5</v>
      </c>
      <c r="J19" s="34"/>
      <c r="K19" s="35"/>
      <c r="L19" s="15"/>
      <c r="M19" s="20"/>
      <c r="N19" s="20"/>
      <c r="O19" s="18">
        <f t="shared" si="1"/>
        <v>460355.5</v>
      </c>
    </row>
    <row r="20" spans="1:17" ht="23.25" customHeight="1">
      <c r="A20" s="204"/>
      <c r="B20" s="205"/>
      <c r="C20" s="206"/>
      <c r="D20" s="33">
        <v>828</v>
      </c>
      <c r="E20" s="33" t="s">
        <v>18</v>
      </c>
      <c r="F20" s="33" t="s">
        <v>25</v>
      </c>
      <c r="G20" s="29">
        <v>500</v>
      </c>
      <c r="H20" s="15"/>
      <c r="I20" s="21">
        <v>466307.8</v>
      </c>
      <c r="J20" s="29"/>
      <c r="K20" s="36"/>
      <c r="L20" s="15"/>
      <c r="M20" s="20"/>
      <c r="N20" s="20"/>
      <c r="O20" s="18">
        <f t="shared" si="1"/>
        <v>466307.8</v>
      </c>
    </row>
    <row r="21" spans="1:17" ht="23.25" customHeight="1">
      <c r="A21" s="204"/>
      <c r="B21" s="205"/>
      <c r="C21" s="206"/>
      <c r="D21" s="33">
        <v>828</v>
      </c>
      <c r="E21" s="33" t="s">
        <v>18</v>
      </c>
      <c r="F21" s="33" t="s">
        <v>26</v>
      </c>
      <c r="G21" s="29">
        <v>200</v>
      </c>
      <c r="H21" s="15"/>
      <c r="I21" s="15"/>
      <c r="J21" s="34"/>
      <c r="K21" s="36"/>
      <c r="L21" s="15"/>
      <c r="M21" s="20"/>
      <c r="N21" s="20"/>
      <c r="O21" s="18">
        <f t="shared" si="1"/>
        <v>0</v>
      </c>
    </row>
    <row r="22" spans="1:17" ht="23.25" customHeight="1">
      <c r="A22" s="204"/>
      <c r="B22" s="205"/>
      <c r="C22" s="206"/>
      <c r="D22" s="33">
        <v>828</v>
      </c>
      <c r="E22" s="33" t="s">
        <v>18</v>
      </c>
      <c r="F22" s="33" t="s">
        <v>27</v>
      </c>
      <c r="G22" s="33">
        <v>200</v>
      </c>
      <c r="H22" s="37"/>
      <c r="I22" s="38">
        <v>412903.2</v>
      </c>
      <c r="J22" s="39"/>
      <c r="K22" s="32"/>
      <c r="L22" s="15"/>
      <c r="M22" s="20"/>
      <c r="N22" s="20"/>
      <c r="O22" s="18">
        <f t="shared" si="1"/>
        <v>412903.2</v>
      </c>
    </row>
    <row r="23" spans="1:17" ht="23.25" customHeight="1">
      <c r="A23" s="204"/>
      <c r="B23" s="205"/>
      <c r="C23" s="206"/>
      <c r="D23" s="33">
        <v>828</v>
      </c>
      <c r="E23" s="33" t="s">
        <v>18</v>
      </c>
      <c r="F23" s="33" t="s">
        <v>28</v>
      </c>
      <c r="G23" s="33">
        <v>400</v>
      </c>
      <c r="H23" s="37"/>
      <c r="I23" s="38"/>
      <c r="J23" s="39"/>
      <c r="K23" s="32"/>
      <c r="L23" s="15"/>
      <c r="M23" s="20"/>
      <c r="N23" s="20"/>
      <c r="O23" s="18">
        <f t="shared" si="1"/>
        <v>0</v>
      </c>
    </row>
    <row r="24" spans="1:17" ht="23.25" customHeight="1">
      <c r="A24" s="204"/>
      <c r="B24" s="205"/>
      <c r="C24" s="206"/>
      <c r="D24" s="33">
        <v>828</v>
      </c>
      <c r="E24" s="33" t="s">
        <v>18</v>
      </c>
      <c r="F24" s="33" t="s">
        <v>27</v>
      </c>
      <c r="G24" s="33">
        <v>500</v>
      </c>
      <c r="H24" s="15"/>
      <c r="I24" s="23">
        <v>432406.2</v>
      </c>
      <c r="J24" s="39"/>
      <c r="K24" s="32"/>
      <c r="L24" s="15"/>
      <c r="M24" s="20"/>
      <c r="N24" s="20"/>
      <c r="O24" s="18">
        <f t="shared" si="1"/>
        <v>432406.2</v>
      </c>
    </row>
    <row r="25" spans="1:17" ht="26.25" customHeight="1">
      <c r="A25" s="12"/>
      <c r="B25" s="205"/>
      <c r="C25" s="40" t="s">
        <v>29</v>
      </c>
      <c r="D25" s="14">
        <v>828</v>
      </c>
      <c r="E25" s="14" t="s">
        <v>18</v>
      </c>
      <c r="F25" s="14" t="s">
        <v>21</v>
      </c>
      <c r="G25" s="14">
        <v>200</v>
      </c>
      <c r="H25" s="15">
        <v>3.1999999999534299</v>
      </c>
      <c r="I25" s="15">
        <f>2858805.6</f>
        <v>2858805.6</v>
      </c>
      <c r="J25" s="15">
        <f>3456345.6+741979</f>
        <v>4198324.5999999996</v>
      </c>
      <c r="K25" s="15">
        <f>4486003.1+1112969</f>
        <v>5598972.0999999996</v>
      </c>
      <c r="L25" s="14"/>
      <c r="M25" s="14"/>
      <c r="N25" s="14"/>
      <c r="O25" s="18">
        <f t="shared" si="1"/>
        <v>12656102.299999999</v>
      </c>
    </row>
    <row r="26" spans="1:17" ht="17.25" hidden="1" customHeight="1">
      <c r="A26" s="12"/>
      <c r="B26" s="205"/>
      <c r="C26" s="40"/>
      <c r="D26" s="14">
        <v>828</v>
      </c>
      <c r="E26" s="14" t="s">
        <v>18</v>
      </c>
      <c r="F26" s="14" t="s">
        <v>21</v>
      </c>
      <c r="G26" s="14">
        <v>200</v>
      </c>
      <c r="H26" s="15"/>
      <c r="I26" s="15"/>
      <c r="J26" s="15"/>
      <c r="K26" s="15"/>
      <c r="L26" s="19"/>
      <c r="M26" s="20"/>
      <c r="N26" s="20"/>
      <c r="O26" s="18">
        <f>SUM(H26:I26)</f>
        <v>0</v>
      </c>
    </row>
    <row r="27" spans="1:17" ht="19.5" hidden="1" customHeight="1">
      <c r="A27" s="12"/>
      <c r="B27" s="205"/>
      <c r="C27" s="40"/>
      <c r="D27" s="14">
        <v>828</v>
      </c>
      <c r="E27" s="14" t="s">
        <v>18</v>
      </c>
      <c r="F27" s="14" t="s">
        <v>21</v>
      </c>
      <c r="G27" s="14">
        <v>500</v>
      </c>
      <c r="H27" s="15"/>
      <c r="I27" s="15"/>
      <c r="J27" s="15"/>
      <c r="K27" s="15"/>
      <c r="L27" s="19"/>
      <c r="M27" s="20"/>
      <c r="N27" s="20"/>
      <c r="O27" s="18">
        <f>SUM(H27:I27)</f>
        <v>0</v>
      </c>
    </row>
    <row r="28" spans="1:17" ht="43.5" customHeight="1">
      <c r="A28" s="12"/>
      <c r="B28" s="205"/>
      <c r="C28" s="40" t="s">
        <v>30</v>
      </c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41"/>
    </row>
    <row r="29" spans="1:17" ht="26.25" customHeight="1">
      <c r="A29" s="42"/>
      <c r="B29" s="205"/>
      <c r="C29" s="43" t="s">
        <v>31</v>
      </c>
      <c r="D29" s="14"/>
      <c r="E29" s="14"/>
      <c r="F29" s="14"/>
      <c r="G29" s="14"/>
      <c r="H29" s="15">
        <f>H11+H15</f>
        <v>1716101.3</v>
      </c>
      <c r="I29" s="44">
        <f>I20+I24</f>
        <v>898714</v>
      </c>
      <c r="J29" s="44"/>
      <c r="K29" s="44"/>
      <c r="L29" s="19"/>
      <c r="M29" s="20"/>
      <c r="N29" s="20"/>
      <c r="O29" s="18">
        <f>SUM(I29:N29)</f>
        <v>898714</v>
      </c>
      <c r="P29" s="45"/>
      <c r="Q29" s="16"/>
    </row>
    <row r="30" spans="1:17" ht="57" customHeight="1">
      <c r="A30" s="12"/>
      <c r="B30" s="13"/>
      <c r="C30" s="40" t="s">
        <v>32</v>
      </c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41"/>
    </row>
    <row r="31" spans="1:17" ht="47.25" customHeight="1">
      <c r="A31" s="12"/>
      <c r="B31" s="13"/>
      <c r="C31" s="40" t="s">
        <v>33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41"/>
    </row>
    <row r="32" spans="1:17" ht="27" customHeight="1">
      <c r="A32" s="12"/>
      <c r="B32" s="13"/>
      <c r="C32" s="40" t="s">
        <v>34</v>
      </c>
      <c r="D32" s="14"/>
      <c r="E32" s="14"/>
      <c r="F32" s="14"/>
      <c r="G32" s="14"/>
      <c r="H32" s="15">
        <v>18596.099999999999</v>
      </c>
      <c r="I32" s="19">
        <f>27600.4+249500-249500+I29</f>
        <v>926314.4</v>
      </c>
      <c r="J32" s="15"/>
      <c r="K32" s="15"/>
      <c r="L32" s="19"/>
      <c r="M32" s="20"/>
      <c r="N32" s="20"/>
      <c r="O32" s="18">
        <f>SUM(I32:N32)</f>
        <v>926314.4</v>
      </c>
    </row>
    <row r="33" spans="1:16" ht="24" customHeight="1">
      <c r="A33" s="12"/>
      <c r="B33" s="13"/>
      <c r="C33" s="40" t="s">
        <v>35</v>
      </c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7"/>
    </row>
    <row r="34" spans="1:16" ht="26.25" hidden="1" customHeight="1">
      <c r="A34" s="12" t="s">
        <v>36</v>
      </c>
      <c r="B34" s="209" t="s">
        <v>37</v>
      </c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09"/>
    </row>
    <row r="35" spans="1:16" ht="45.75" hidden="1" customHeight="1">
      <c r="A35" s="12" t="s">
        <v>38</v>
      </c>
      <c r="B35" s="210" t="s">
        <v>39</v>
      </c>
      <c r="C35" s="210"/>
      <c r="D35" s="210"/>
      <c r="E35" s="210"/>
      <c r="F35" s="210"/>
      <c r="G35" s="210"/>
      <c r="H35" s="210"/>
      <c r="I35" s="210"/>
      <c r="J35" s="210"/>
      <c r="K35" s="210"/>
      <c r="L35" s="210"/>
      <c r="M35" s="210"/>
      <c r="N35" s="210"/>
      <c r="O35" s="210"/>
    </row>
    <row r="36" spans="1:16" ht="33.75" hidden="1" customHeight="1">
      <c r="A36" s="12"/>
      <c r="B36" s="205" t="s">
        <v>39</v>
      </c>
      <c r="C36" s="40" t="s">
        <v>16</v>
      </c>
      <c r="D36" s="46"/>
      <c r="E36" s="46"/>
      <c r="F36" s="46"/>
      <c r="G36" s="46"/>
      <c r="H36" s="48"/>
      <c r="I36" s="48"/>
      <c r="J36" s="48"/>
      <c r="K36" s="48"/>
      <c r="L36" s="48"/>
      <c r="M36" s="48"/>
      <c r="N36" s="48"/>
      <c r="O36" s="48"/>
    </row>
    <row r="37" spans="1:16" ht="27" hidden="1" customHeight="1">
      <c r="A37" s="12"/>
      <c r="B37" s="205"/>
      <c r="C37" s="40" t="s">
        <v>29</v>
      </c>
      <c r="D37" s="46"/>
      <c r="E37" s="46"/>
      <c r="F37" s="46"/>
      <c r="G37" s="46"/>
      <c r="H37" s="48"/>
      <c r="I37" s="48"/>
      <c r="J37" s="48"/>
      <c r="K37" s="48"/>
      <c r="L37" s="48"/>
      <c r="M37" s="48"/>
      <c r="N37" s="48"/>
      <c r="O37" s="48"/>
    </row>
    <row r="38" spans="1:16" ht="31.5" hidden="1">
      <c r="A38" s="12"/>
      <c r="B38" s="205"/>
      <c r="C38" s="40" t="s">
        <v>30</v>
      </c>
      <c r="D38" s="46"/>
      <c r="E38" s="46"/>
      <c r="F38" s="46"/>
      <c r="G38" s="46"/>
      <c r="H38" s="48"/>
      <c r="I38" s="48"/>
      <c r="J38" s="48"/>
      <c r="K38" s="48"/>
      <c r="L38" s="48"/>
      <c r="M38" s="48"/>
      <c r="N38" s="48"/>
      <c r="O38" s="48"/>
    </row>
    <row r="39" spans="1:16" ht="24" hidden="1" customHeight="1">
      <c r="A39" s="12"/>
      <c r="B39" s="205"/>
      <c r="C39" s="49" t="s">
        <v>31</v>
      </c>
      <c r="D39" s="46"/>
      <c r="E39" s="46"/>
      <c r="F39" s="46"/>
      <c r="G39" s="46"/>
      <c r="H39" s="48"/>
      <c r="I39" s="48"/>
      <c r="J39" s="48"/>
      <c r="K39" s="48"/>
      <c r="L39" s="48"/>
      <c r="M39" s="48"/>
      <c r="N39" s="48"/>
      <c r="O39" s="48"/>
    </row>
    <row r="40" spans="1:16" ht="47.25" hidden="1">
      <c r="A40" s="12"/>
      <c r="B40" s="205"/>
      <c r="C40" s="40" t="s">
        <v>32</v>
      </c>
      <c r="D40" s="46"/>
      <c r="E40" s="46"/>
      <c r="F40" s="46"/>
      <c r="G40" s="46"/>
      <c r="H40" s="48"/>
      <c r="I40" s="48"/>
      <c r="J40" s="48"/>
      <c r="K40" s="48"/>
      <c r="L40" s="48"/>
      <c r="M40" s="48"/>
      <c r="N40" s="48"/>
      <c r="O40" s="48"/>
    </row>
    <row r="41" spans="1:16" ht="31.5" hidden="1">
      <c r="A41" s="12"/>
      <c r="B41" s="205"/>
      <c r="C41" s="40" t="s">
        <v>33</v>
      </c>
      <c r="D41" s="46"/>
      <c r="E41" s="46"/>
      <c r="F41" s="46"/>
      <c r="G41" s="46"/>
      <c r="H41" s="48"/>
      <c r="I41" s="48"/>
      <c r="J41" s="48"/>
      <c r="K41" s="48"/>
      <c r="L41" s="48"/>
      <c r="M41" s="48"/>
      <c r="N41" s="48"/>
      <c r="O41" s="48"/>
    </row>
    <row r="42" spans="1:16" ht="15.75" hidden="1">
      <c r="A42" s="12"/>
      <c r="B42" s="205"/>
      <c r="C42" s="40" t="s">
        <v>34</v>
      </c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7"/>
    </row>
    <row r="43" spans="1:16" ht="15.75" hidden="1">
      <c r="A43" s="12"/>
      <c r="B43" s="205"/>
      <c r="C43" s="40" t="s">
        <v>35</v>
      </c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7"/>
    </row>
    <row r="44" spans="1:16" ht="15.75" hidden="1">
      <c r="A44" s="14" t="s">
        <v>40</v>
      </c>
      <c r="B44" s="46"/>
      <c r="C44" s="40" t="s">
        <v>41</v>
      </c>
      <c r="D44" s="50"/>
      <c r="E44" s="46"/>
      <c r="F44" s="46"/>
      <c r="G44" s="14"/>
      <c r="H44" s="15"/>
      <c r="I44" s="15"/>
      <c r="J44" s="15"/>
      <c r="K44" s="14"/>
      <c r="L44" s="14"/>
      <c r="M44" s="14"/>
      <c r="N44" s="14"/>
      <c r="O44" s="15"/>
    </row>
    <row r="45" spans="1:16" ht="31.5" customHeight="1">
      <c r="A45" s="14"/>
      <c r="B45" s="46"/>
      <c r="C45" s="51" t="s">
        <v>42</v>
      </c>
      <c r="D45" s="46"/>
      <c r="E45" s="46"/>
      <c r="F45" s="46"/>
      <c r="G45" s="14"/>
      <c r="H45" s="52">
        <f>H47+H53</f>
        <v>3529437.1</v>
      </c>
      <c r="I45" s="52">
        <f>I47+I53</f>
        <v>4840855.7</v>
      </c>
      <c r="J45" s="52">
        <f>J47+J53</f>
        <v>4770823.5</v>
      </c>
      <c r="K45" s="52">
        <f>K47+K53</f>
        <v>6828014.7999999998</v>
      </c>
      <c r="L45" s="52"/>
      <c r="M45" s="52"/>
      <c r="N45" s="52"/>
      <c r="O45" s="159">
        <f>SUM(I45:N45)</f>
        <v>16439694</v>
      </c>
      <c r="P45" s="16">
        <f>O45-O16</f>
        <v>27600.39999999851</v>
      </c>
    </row>
    <row r="46" spans="1:16" ht="21" hidden="1" customHeight="1">
      <c r="A46" s="14"/>
      <c r="B46" s="46"/>
      <c r="C46" s="40" t="s">
        <v>43</v>
      </c>
      <c r="D46" s="46"/>
      <c r="E46" s="46"/>
      <c r="F46" s="46"/>
      <c r="G46" s="14"/>
      <c r="H46" s="15"/>
      <c r="I46" s="15"/>
      <c r="J46" s="15"/>
      <c r="K46" s="14"/>
      <c r="L46" s="14"/>
      <c r="M46" s="14"/>
      <c r="N46" s="14"/>
      <c r="O46" s="15"/>
    </row>
    <row r="47" spans="1:16" ht="28.5" hidden="1" customHeight="1">
      <c r="A47" s="14"/>
      <c r="B47" s="46"/>
      <c r="C47" s="40" t="s">
        <v>44</v>
      </c>
      <c r="D47" s="46"/>
      <c r="E47" s="46"/>
      <c r="F47" s="46"/>
      <c r="G47" s="14"/>
      <c r="H47" s="15">
        <f>H9</f>
        <v>3510841</v>
      </c>
      <c r="I47" s="15">
        <f>I16</f>
        <v>4813255.3</v>
      </c>
      <c r="J47" s="15">
        <f>J16</f>
        <v>4770823.5</v>
      </c>
      <c r="K47" s="15">
        <f>K16</f>
        <v>6828014.7999999998</v>
      </c>
      <c r="L47" s="15"/>
      <c r="M47" s="15"/>
      <c r="N47" s="15"/>
      <c r="O47" s="15">
        <f>O9</f>
        <v>3510841</v>
      </c>
    </row>
    <row r="48" spans="1:16" ht="22.5" hidden="1" customHeight="1">
      <c r="A48" s="14"/>
      <c r="B48" s="46"/>
      <c r="C48" s="46" t="s">
        <v>29</v>
      </c>
      <c r="D48" s="46"/>
      <c r="E48" s="46"/>
      <c r="F48" s="46"/>
      <c r="G48" s="14"/>
      <c r="H48" s="15">
        <f>H25</f>
        <v>3.1999999999534299</v>
      </c>
      <c r="I48" s="15">
        <f>I25</f>
        <v>2858805.6</v>
      </c>
      <c r="J48" s="15">
        <f>J25</f>
        <v>4198324.5999999996</v>
      </c>
      <c r="K48" s="15"/>
      <c r="L48" s="15"/>
      <c r="M48" s="15"/>
      <c r="N48" s="15"/>
      <c r="O48" s="15">
        <f>O25</f>
        <v>12656102.299999999</v>
      </c>
    </row>
    <row r="49" spans="1:15" ht="37.5" hidden="1" customHeight="1">
      <c r="A49" s="14"/>
      <c r="B49" s="46"/>
      <c r="C49" s="46" t="s">
        <v>30</v>
      </c>
      <c r="D49" s="46"/>
      <c r="E49" s="46"/>
      <c r="F49" s="46"/>
      <c r="G49" s="14"/>
      <c r="H49" s="15"/>
      <c r="I49" s="15"/>
      <c r="J49" s="15"/>
      <c r="K49" s="14"/>
      <c r="L49" s="14"/>
      <c r="M49" s="14"/>
      <c r="N49" s="14"/>
      <c r="O49" s="15"/>
    </row>
    <row r="50" spans="1:15" ht="21.75" hidden="1" customHeight="1">
      <c r="A50" s="14"/>
      <c r="B50" s="46"/>
      <c r="C50" s="53" t="s">
        <v>31</v>
      </c>
      <c r="D50" s="46"/>
      <c r="E50" s="46"/>
      <c r="F50" s="46"/>
      <c r="G50" s="14"/>
      <c r="H50" s="15">
        <f>H29</f>
        <v>1716101.3</v>
      </c>
      <c r="I50" s="15">
        <f>I29</f>
        <v>898714</v>
      </c>
      <c r="J50" s="15"/>
      <c r="K50" s="14"/>
      <c r="L50" s="14"/>
      <c r="M50" s="14"/>
      <c r="N50" s="14"/>
      <c r="O50" s="15">
        <f>SUM(H50:N50)</f>
        <v>2614815.2999999998</v>
      </c>
    </row>
    <row r="51" spans="1:15" ht="53.25" hidden="1" customHeight="1">
      <c r="A51" s="14"/>
      <c r="B51" s="46"/>
      <c r="C51" s="46" t="s">
        <v>32</v>
      </c>
      <c r="D51" s="46"/>
      <c r="E51" s="46"/>
      <c r="F51" s="46"/>
      <c r="G51" s="14"/>
      <c r="H51" s="15"/>
      <c r="I51" s="15"/>
      <c r="J51" s="15"/>
      <c r="K51" s="14"/>
      <c r="L51" s="14"/>
      <c r="M51" s="14"/>
      <c r="N51" s="14"/>
      <c r="O51" s="15"/>
    </row>
    <row r="52" spans="1:15" ht="36" hidden="1" customHeight="1">
      <c r="A52" s="14"/>
      <c r="B52" s="46"/>
      <c r="C52" s="40" t="s">
        <v>33</v>
      </c>
      <c r="D52" s="46"/>
      <c r="E52" s="46"/>
      <c r="F52" s="46"/>
      <c r="G52" s="14"/>
      <c r="H52" s="14"/>
      <c r="I52" s="14"/>
      <c r="J52" s="14"/>
      <c r="K52" s="14"/>
      <c r="L52" s="14"/>
      <c r="M52" s="14"/>
      <c r="N52" s="14"/>
      <c r="O52" s="15"/>
    </row>
    <row r="53" spans="1:15" ht="23.25" hidden="1" customHeight="1">
      <c r="A53" s="14"/>
      <c r="B53" s="46"/>
      <c r="C53" s="40" t="s">
        <v>176</v>
      </c>
      <c r="D53" s="46"/>
      <c r="E53" s="46"/>
      <c r="F53" s="46"/>
      <c r="G53" s="14"/>
      <c r="H53" s="15">
        <f>H32</f>
        <v>18596.099999999999</v>
      </c>
      <c r="I53" s="19">
        <f>27600.4+249500-249500</f>
        <v>27600.400000000023</v>
      </c>
      <c r="J53" s="15"/>
      <c r="K53" s="14"/>
      <c r="L53" s="14"/>
      <c r="M53" s="14"/>
      <c r="N53" s="14"/>
      <c r="O53" s="15">
        <f>SUM(H53:N53)</f>
        <v>46196.500000000022</v>
      </c>
    </row>
    <row r="54" spans="1:15" ht="21.75" hidden="1" customHeight="1">
      <c r="A54" s="14"/>
      <c r="B54" s="46"/>
      <c r="C54" s="40" t="s">
        <v>35</v>
      </c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8"/>
    </row>
  </sheetData>
  <mergeCells count="15">
    <mergeCell ref="B34:O34"/>
    <mergeCell ref="B35:O35"/>
    <mergeCell ref="B36:B43"/>
    <mergeCell ref="B7:O7"/>
    <mergeCell ref="B8:O8"/>
    <mergeCell ref="A9:A24"/>
    <mergeCell ref="B9:B29"/>
    <mergeCell ref="C9:C24"/>
    <mergeCell ref="A2:O2"/>
    <mergeCell ref="A4:A5"/>
    <mergeCell ref="B4:B5"/>
    <mergeCell ref="C4:C5"/>
    <mergeCell ref="D4:G4"/>
    <mergeCell ref="H4:O4"/>
    <mergeCell ref="D5:G5"/>
  </mergeCells>
  <printOptions horizontalCentered="1"/>
  <pageMargins left="0.39370078740157483" right="0.39370078740157483" top="0.59055118110236227" bottom="0.59055118110236227" header="0.31496062992125984" footer="0.51181102362204722"/>
  <pageSetup paperSize="9" scale="59" firstPageNumber="29" orientation="landscape" useFirstPageNumber="1" horizontalDpi="300" verticalDpi="300" r:id="rId1"/>
  <headerFooter>
    <oddHeader>&amp;C&amp;"Times New Roman,обычный"&amp;12&amp;P</oddHeader>
  </headerFooter>
  <rowBreaks count="1" manualBreakCount="1">
    <brk id="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P16"/>
  <sheetViews>
    <sheetView view="pageBreakPreview" zoomScale="90" zoomScaleNormal="110" zoomScalePageLayoutView="90" workbookViewId="0">
      <selection activeCell="E11" sqref="E11"/>
    </sheetView>
  </sheetViews>
  <sheetFormatPr defaultColWidth="9.140625" defaultRowHeight="15"/>
  <cols>
    <col min="1" max="1" width="7.28515625" style="54" customWidth="1"/>
    <col min="2" max="2" width="51.7109375" style="54" customWidth="1"/>
    <col min="3" max="3" width="9.5703125" style="54" customWidth="1"/>
    <col min="4" max="4" width="11.7109375" style="54" customWidth="1"/>
    <col min="5" max="5" width="12.140625" style="54" customWidth="1"/>
    <col min="6" max="6" width="11.85546875" style="54" customWidth="1"/>
    <col min="7" max="7" width="13.140625" style="54" customWidth="1"/>
    <col min="8" max="8" width="12.42578125" style="54" customWidth="1"/>
    <col min="9" max="9" width="11.5703125" style="54" customWidth="1"/>
    <col min="10" max="10" width="15" style="54" customWidth="1"/>
    <col min="11" max="11" width="12.5703125" style="54" customWidth="1"/>
    <col min="12" max="13" width="12.28515625" style="54" customWidth="1"/>
    <col min="14" max="14" width="16.85546875" style="54" customWidth="1"/>
    <col min="15" max="15" width="20.42578125" style="55" customWidth="1"/>
    <col min="16" max="16" width="26.7109375" style="54" customWidth="1"/>
    <col min="17" max="16384" width="9.140625" style="54"/>
  </cols>
  <sheetData>
    <row r="1" spans="1:16" ht="15.75">
      <c r="A1" s="56" t="str">
        <f>HYPERLINK("#Оглавление!A1","Назад в оглавление")</f>
        <v>Назад в оглавление</v>
      </c>
      <c r="B1" s="57"/>
      <c r="C1" s="57"/>
      <c r="D1" s="57"/>
    </row>
    <row r="2" spans="1:16" s="59" customFormat="1" ht="22.35" customHeight="1">
      <c r="A2" s="216" t="s">
        <v>45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58"/>
      <c r="P2" s="58"/>
    </row>
    <row r="3" spans="1:16" s="59" customFormat="1" ht="22.35" customHeight="1">
      <c r="A3" s="217" t="s">
        <v>175</v>
      </c>
      <c r="B3" s="217"/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58"/>
      <c r="P3" s="58"/>
    </row>
    <row r="4" spans="1:16" s="59" customFormat="1" ht="28.5" customHeight="1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1"/>
      <c r="O4" s="58"/>
      <c r="P4" s="58"/>
    </row>
    <row r="5" spans="1:16" s="64" customFormat="1" ht="33" customHeight="1">
      <c r="A5" s="218" t="s">
        <v>46</v>
      </c>
      <c r="B5" s="218" t="s">
        <v>47</v>
      </c>
      <c r="C5" s="219" t="s">
        <v>48</v>
      </c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8" t="s">
        <v>152</v>
      </c>
      <c r="O5" s="63"/>
    </row>
    <row r="6" spans="1:16" s="64" customFormat="1" ht="35.25" customHeight="1">
      <c r="A6" s="218"/>
      <c r="B6" s="218"/>
      <c r="C6" s="62" t="s">
        <v>49</v>
      </c>
      <c r="D6" s="62" t="s">
        <v>50</v>
      </c>
      <c r="E6" s="62" t="s">
        <v>51</v>
      </c>
      <c r="F6" s="62" t="s">
        <v>52</v>
      </c>
      <c r="G6" s="62" t="s">
        <v>53</v>
      </c>
      <c r="H6" s="62" t="s">
        <v>54</v>
      </c>
      <c r="I6" s="62" t="s">
        <v>55</v>
      </c>
      <c r="J6" s="62" t="s">
        <v>56</v>
      </c>
      <c r="K6" s="62" t="s">
        <v>57</v>
      </c>
      <c r="L6" s="62" t="s">
        <v>58</v>
      </c>
      <c r="M6" s="62" t="s">
        <v>59</v>
      </c>
      <c r="N6" s="218"/>
      <c r="O6" s="63"/>
    </row>
    <row r="7" spans="1:16" s="64" customFormat="1" ht="30" customHeight="1">
      <c r="A7" s="62">
        <v>1</v>
      </c>
      <c r="B7" s="62">
        <v>2</v>
      </c>
      <c r="C7" s="62">
        <v>3</v>
      </c>
      <c r="D7" s="62">
        <v>4</v>
      </c>
      <c r="E7" s="62">
        <v>5</v>
      </c>
      <c r="F7" s="62">
        <v>6</v>
      </c>
      <c r="G7" s="62">
        <v>7</v>
      </c>
      <c r="H7" s="62">
        <v>8</v>
      </c>
      <c r="I7" s="62">
        <v>9</v>
      </c>
      <c r="J7" s="62">
        <v>10</v>
      </c>
      <c r="K7" s="62">
        <v>11</v>
      </c>
      <c r="L7" s="62">
        <v>12</v>
      </c>
      <c r="M7" s="62">
        <v>13</v>
      </c>
      <c r="N7" s="62">
        <v>14</v>
      </c>
      <c r="O7" s="63"/>
      <c r="P7" s="65"/>
    </row>
    <row r="8" spans="1:16" s="64" customFormat="1" ht="30.75" customHeight="1">
      <c r="A8" s="147" t="s">
        <v>13</v>
      </c>
      <c r="B8" s="212" t="s">
        <v>145</v>
      </c>
      <c r="C8" s="212"/>
      <c r="D8" s="212"/>
      <c r="E8" s="212"/>
      <c r="F8" s="212"/>
      <c r="G8" s="212"/>
      <c r="H8" s="212"/>
      <c r="I8" s="212"/>
      <c r="J8" s="212"/>
      <c r="K8" s="212"/>
      <c r="L8" s="212"/>
      <c r="M8" s="212"/>
      <c r="N8" s="212"/>
      <c r="O8" s="71"/>
    </row>
    <row r="9" spans="1:16" s="64" customFormat="1" ht="82.5" customHeight="1">
      <c r="A9" s="66" t="s">
        <v>14</v>
      </c>
      <c r="B9" s="67" t="s">
        <v>146</v>
      </c>
      <c r="C9" s="68"/>
      <c r="D9" s="68"/>
      <c r="E9" s="69"/>
      <c r="F9" s="70">
        <v>100000</v>
      </c>
      <c r="G9" s="70">
        <v>400000</v>
      </c>
      <c r="H9" s="70">
        <v>500000</v>
      </c>
      <c r="I9" s="70">
        <v>650000</v>
      </c>
      <c r="J9" s="70">
        <v>900000</v>
      </c>
      <c r="K9" s="70">
        <v>1350000</v>
      </c>
      <c r="L9" s="70">
        <v>1500000</v>
      </c>
      <c r="M9" s="70">
        <v>1650000</v>
      </c>
      <c r="N9" s="68">
        <v>1771972.7</v>
      </c>
      <c r="O9" s="71"/>
    </row>
    <row r="10" spans="1:16" s="64" customFormat="1" ht="25.5" customHeight="1">
      <c r="A10" s="148" t="s">
        <v>72</v>
      </c>
      <c r="B10" s="213" t="s">
        <v>141</v>
      </c>
      <c r="C10" s="214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5"/>
      <c r="O10" s="71"/>
    </row>
    <row r="11" spans="1:16" s="64" customFormat="1" ht="69" customHeight="1">
      <c r="A11" s="66" t="s">
        <v>93</v>
      </c>
      <c r="B11" s="67" t="s">
        <v>190</v>
      </c>
      <c r="C11" s="68"/>
      <c r="D11" s="68"/>
      <c r="E11" s="69"/>
      <c r="F11" s="70">
        <v>0</v>
      </c>
      <c r="G11" s="70">
        <v>0</v>
      </c>
      <c r="H11" s="70">
        <v>0</v>
      </c>
      <c r="I11" s="70">
        <v>0</v>
      </c>
      <c r="J11" s="70">
        <v>0</v>
      </c>
      <c r="K11" s="70">
        <v>0</v>
      </c>
      <c r="L11" s="70">
        <v>0</v>
      </c>
      <c r="M11" s="70">
        <v>0</v>
      </c>
      <c r="N11" s="68">
        <v>0</v>
      </c>
      <c r="O11" s="71"/>
    </row>
    <row r="12" spans="1:16" s="64" customFormat="1" ht="30.75" customHeight="1">
      <c r="A12" s="147" t="s">
        <v>36</v>
      </c>
      <c r="B12" s="212" t="s">
        <v>145</v>
      </c>
      <c r="C12" s="212"/>
      <c r="D12" s="212"/>
      <c r="E12" s="212"/>
      <c r="F12" s="212"/>
      <c r="G12" s="212"/>
      <c r="H12" s="212"/>
      <c r="I12" s="212"/>
      <c r="J12" s="212"/>
      <c r="K12" s="212"/>
      <c r="L12" s="212"/>
      <c r="M12" s="212"/>
      <c r="N12" s="212"/>
      <c r="O12" s="63"/>
    </row>
    <row r="13" spans="1:16" s="64" customFormat="1" ht="82.5" customHeight="1">
      <c r="A13" s="66" t="s">
        <v>38</v>
      </c>
      <c r="B13" s="67" t="s">
        <v>146</v>
      </c>
      <c r="C13" s="68"/>
      <c r="D13" s="68">
        <v>1144500.8</v>
      </c>
      <c r="E13" s="68">
        <v>1144500.8</v>
      </c>
      <c r="F13" s="68">
        <v>1144500.8</v>
      </c>
      <c r="G13" s="70">
        <v>2091042</v>
      </c>
      <c r="H13" s="70">
        <v>2500000</v>
      </c>
      <c r="I13" s="70">
        <v>2900000</v>
      </c>
      <c r="J13" s="70">
        <v>3000000</v>
      </c>
      <c r="K13" s="70">
        <v>3010000</v>
      </c>
      <c r="L13" s="70">
        <v>3020000</v>
      </c>
      <c r="M13" s="70">
        <v>3041282.6</v>
      </c>
      <c r="N13" s="68">
        <v>3041282.6</v>
      </c>
      <c r="O13" s="71"/>
    </row>
    <row r="14" spans="1:16" s="75" customFormat="1" ht="45.75" customHeight="1">
      <c r="A14" s="72"/>
      <c r="B14" s="51" t="s">
        <v>60</v>
      </c>
      <c r="C14" s="52">
        <f>SUM(C12:C13)</f>
        <v>0</v>
      </c>
      <c r="D14" s="52">
        <f t="shared" ref="D14:N14" si="0">D13+D9</f>
        <v>1144500.8</v>
      </c>
      <c r="E14" s="73">
        <f t="shared" si="0"/>
        <v>1144500.8</v>
      </c>
      <c r="F14" s="52">
        <f t="shared" si="0"/>
        <v>1244500.8</v>
      </c>
      <c r="G14" s="52">
        <f t="shared" si="0"/>
        <v>2491042</v>
      </c>
      <c r="H14" s="52">
        <f t="shared" si="0"/>
        <v>3000000</v>
      </c>
      <c r="I14" s="52">
        <f t="shared" si="0"/>
        <v>3550000</v>
      </c>
      <c r="J14" s="52">
        <f t="shared" si="0"/>
        <v>3900000</v>
      </c>
      <c r="K14" s="52">
        <f t="shared" si="0"/>
        <v>4360000</v>
      </c>
      <c r="L14" s="52">
        <f t="shared" si="0"/>
        <v>4520000</v>
      </c>
      <c r="M14" s="52">
        <f t="shared" si="0"/>
        <v>4691282.5999999996</v>
      </c>
      <c r="N14" s="52">
        <f t="shared" si="0"/>
        <v>4813255.3</v>
      </c>
      <c r="O14" s="74"/>
    </row>
    <row r="15" spans="1:16" ht="15.75">
      <c r="O15" s="74"/>
    </row>
    <row r="16" spans="1:16">
      <c r="O16" s="76"/>
    </row>
  </sheetData>
  <mergeCells count="9">
    <mergeCell ref="B8:N8"/>
    <mergeCell ref="B10:N10"/>
    <mergeCell ref="B12:N12"/>
    <mergeCell ref="A2:N2"/>
    <mergeCell ref="A3:N3"/>
    <mergeCell ref="A5:A6"/>
    <mergeCell ref="B5:B6"/>
    <mergeCell ref="C5:M5"/>
    <mergeCell ref="N5:N6"/>
  </mergeCells>
  <printOptions horizontalCentered="1"/>
  <pageMargins left="0.39370078740157483" right="0.39370078740157483" top="0.59055118110236227" bottom="0.59055118110236227" header="0.31496062992125984" footer="0.51181102362204722"/>
  <pageSetup paperSize="9" scale="66" firstPageNumber="30" orientation="landscape" useFirstPageNumber="1" horizontalDpi="300" verticalDpi="300" r:id="rId1"/>
  <headerFooter>
    <oddHeader>&amp;C&amp;"Times New Roman,обычный"&amp;12&amp;P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tabSelected="1" view="pageBreakPreview" topLeftCell="A7" zoomScale="80" zoomScaleNormal="70" zoomScaleSheetLayoutView="80" workbookViewId="0">
      <selection activeCell="Q16" sqref="Q16"/>
    </sheetView>
  </sheetViews>
  <sheetFormatPr defaultColWidth="9.140625" defaultRowHeight="15"/>
  <cols>
    <col min="1" max="1" width="8.5703125" style="102" customWidth="1"/>
    <col min="2" max="2" width="43.28515625" style="102" customWidth="1"/>
    <col min="3" max="3" width="14.7109375" style="102" customWidth="1"/>
    <col min="4" max="4" width="14" style="102" customWidth="1"/>
    <col min="5" max="5" width="14.7109375" style="102" customWidth="1"/>
    <col min="6" max="6" width="16.85546875" style="102" customWidth="1"/>
    <col min="7" max="7" width="19.28515625" style="102" customWidth="1"/>
    <col min="8" max="8" width="17.28515625" style="102" customWidth="1"/>
    <col min="9" max="9" width="14.85546875" style="102" customWidth="1"/>
    <col min="10" max="10" width="12.140625" style="102" customWidth="1"/>
    <col min="11" max="11" width="17.140625" style="102" customWidth="1"/>
    <col min="12" max="12" width="33.140625" style="102" customWidth="1"/>
    <col min="13" max="13" width="18.7109375" style="102" hidden="1" customWidth="1"/>
    <col min="14" max="14" width="9.140625" style="102" bestFit="1" customWidth="1"/>
    <col min="15" max="16384" width="9.140625" style="102"/>
  </cols>
  <sheetData>
    <row r="1" spans="1:18" ht="96.75" customHeight="1">
      <c r="J1" s="220" t="s">
        <v>192</v>
      </c>
      <c r="K1" s="220"/>
      <c r="L1" s="220"/>
    </row>
    <row r="2" spans="1:18" s="130" customFormat="1" ht="35.25" customHeight="1">
      <c r="A2" s="220" t="s">
        <v>191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18" s="113" customFormat="1" ht="15.75">
      <c r="A3" s="131"/>
      <c r="B3" s="131"/>
      <c r="C3" s="131"/>
      <c r="D3" s="131"/>
      <c r="E3" s="131"/>
      <c r="F3" s="131"/>
      <c r="G3" s="131"/>
      <c r="H3" s="132"/>
      <c r="I3" s="131"/>
      <c r="J3" s="131"/>
      <c r="K3" s="131"/>
      <c r="L3" s="131"/>
      <c r="M3" s="131"/>
    </row>
    <row r="4" spans="1:18" s="113" customFormat="1" ht="47.25" customHeight="1">
      <c r="A4" s="221" t="s">
        <v>107</v>
      </c>
      <c r="B4" s="221" t="s">
        <v>108</v>
      </c>
      <c r="C4" s="187" t="s">
        <v>109</v>
      </c>
      <c r="D4" s="187"/>
      <c r="E4" s="187" t="s">
        <v>110</v>
      </c>
      <c r="F4" s="187"/>
      <c r="G4" s="187" t="s">
        <v>111</v>
      </c>
      <c r="H4" s="221" t="s">
        <v>159</v>
      </c>
      <c r="I4" s="187" t="s">
        <v>112</v>
      </c>
      <c r="J4" s="187"/>
      <c r="K4" s="221" t="s">
        <v>113</v>
      </c>
      <c r="L4" s="187" t="s">
        <v>114</v>
      </c>
      <c r="M4" s="222" t="s">
        <v>82</v>
      </c>
    </row>
    <row r="5" spans="1:18" s="113" customFormat="1" ht="55.5" customHeight="1">
      <c r="A5" s="221"/>
      <c r="B5" s="221"/>
      <c r="C5" s="156" t="s">
        <v>115</v>
      </c>
      <c r="D5" s="156" t="s">
        <v>116</v>
      </c>
      <c r="E5" s="156" t="s">
        <v>117</v>
      </c>
      <c r="F5" s="156" t="s">
        <v>118</v>
      </c>
      <c r="G5" s="187"/>
      <c r="H5" s="221"/>
      <c r="I5" s="167" t="s">
        <v>193</v>
      </c>
      <c r="J5" s="167" t="s">
        <v>83</v>
      </c>
      <c r="K5" s="221"/>
      <c r="L5" s="187"/>
      <c r="M5" s="222"/>
    </row>
    <row r="6" spans="1:18" s="113" customFormat="1" ht="29.25" customHeight="1">
      <c r="A6" s="156">
        <v>1</v>
      </c>
      <c r="B6" s="156">
        <v>2</v>
      </c>
      <c r="C6" s="156">
        <v>3</v>
      </c>
      <c r="D6" s="156">
        <v>4</v>
      </c>
      <c r="E6" s="156">
        <v>5</v>
      </c>
      <c r="F6" s="156">
        <v>6</v>
      </c>
      <c r="G6" s="156">
        <v>7</v>
      </c>
      <c r="H6" s="133">
        <v>8</v>
      </c>
      <c r="I6" s="133">
        <v>9</v>
      </c>
      <c r="J6" s="133">
        <v>10</v>
      </c>
      <c r="K6" s="133">
        <v>11</v>
      </c>
      <c r="L6" s="133">
        <v>12</v>
      </c>
      <c r="M6" s="134">
        <v>13</v>
      </c>
    </row>
    <row r="7" spans="1:18" s="113" customFormat="1" ht="36" customHeight="1">
      <c r="A7" s="157" t="s">
        <v>13</v>
      </c>
      <c r="B7" s="223" t="s">
        <v>145</v>
      </c>
      <c r="C7" s="224"/>
      <c r="D7" s="224"/>
      <c r="E7" s="224"/>
      <c r="F7" s="224"/>
      <c r="G7" s="224"/>
      <c r="H7" s="224"/>
      <c r="I7" s="224"/>
      <c r="J7" s="224"/>
      <c r="K7" s="224"/>
      <c r="L7" s="225"/>
      <c r="M7" s="135"/>
      <c r="P7" s="113" t="s">
        <v>163</v>
      </c>
      <c r="Q7" s="113" t="s">
        <v>162</v>
      </c>
    </row>
    <row r="8" spans="1:18" s="113" customFormat="1" ht="174" customHeight="1">
      <c r="A8" s="157" t="s">
        <v>14</v>
      </c>
      <c r="B8" s="135" t="s">
        <v>194</v>
      </c>
      <c r="C8" s="138">
        <v>45658</v>
      </c>
      <c r="D8" s="138">
        <v>46022</v>
      </c>
      <c r="E8" s="139" t="s">
        <v>119</v>
      </c>
      <c r="F8" s="139" t="s">
        <v>119</v>
      </c>
      <c r="G8" s="139" t="s">
        <v>62</v>
      </c>
      <c r="H8" s="139" t="s">
        <v>119</v>
      </c>
      <c r="I8" s="140" t="s">
        <v>120</v>
      </c>
      <c r="J8" s="140"/>
      <c r="K8" s="151">
        <f>1771972.7+27600.4</f>
        <v>1799573.0999999999</v>
      </c>
      <c r="L8" s="139" t="s">
        <v>119</v>
      </c>
      <c r="M8" s="136"/>
      <c r="R8" s="113" t="s">
        <v>163</v>
      </c>
    </row>
    <row r="9" spans="1:18" s="113" customFormat="1" ht="75">
      <c r="A9" s="137" t="s">
        <v>121</v>
      </c>
      <c r="B9" s="141" t="s">
        <v>122</v>
      </c>
      <c r="C9" s="138">
        <v>45658</v>
      </c>
      <c r="D9" s="138">
        <v>45744</v>
      </c>
      <c r="E9" s="139" t="s">
        <v>119</v>
      </c>
      <c r="F9" s="139" t="s">
        <v>119</v>
      </c>
      <c r="G9" s="139" t="s">
        <v>62</v>
      </c>
      <c r="H9" s="139" t="s">
        <v>119</v>
      </c>
      <c r="I9" s="139" t="s">
        <v>119</v>
      </c>
      <c r="J9" s="139" t="s">
        <v>119</v>
      </c>
      <c r="K9" s="139" t="s">
        <v>119</v>
      </c>
      <c r="L9" s="152" t="s">
        <v>153</v>
      </c>
      <c r="M9" s="136"/>
    </row>
    <row r="10" spans="1:18" s="113" customFormat="1" ht="37.5">
      <c r="A10" s="137" t="s">
        <v>123</v>
      </c>
      <c r="B10" s="141" t="s">
        <v>128</v>
      </c>
      <c r="C10" s="138">
        <v>45658</v>
      </c>
      <c r="D10" s="138">
        <v>45777</v>
      </c>
      <c r="E10" s="139" t="s">
        <v>119</v>
      </c>
      <c r="F10" s="139" t="s">
        <v>119</v>
      </c>
      <c r="G10" s="139" t="s">
        <v>62</v>
      </c>
      <c r="H10" s="139" t="s">
        <v>119</v>
      </c>
      <c r="I10" s="139" t="s">
        <v>119</v>
      </c>
      <c r="J10" s="139" t="s">
        <v>119</v>
      </c>
      <c r="K10" s="139" t="s">
        <v>119</v>
      </c>
      <c r="L10" s="152" t="s">
        <v>153</v>
      </c>
      <c r="M10" s="136"/>
    </row>
    <row r="11" spans="1:18" s="113" customFormat="1" ht="102" customHeight="1">
      <c r="A11" s="137" t="s">
        <v>125</v>
      </c>
      <c r="B11" s="141" t="s">
        <v>195</v>
      </c>
      <c r="C11" s="138">
        <v>45658</v>
      </c>
      <c r="D11" s="138">
        <v>45807</v>
      </c>
      <c r="E11" s="139" t="s">
        <v>119</v>
      </c>
      <c r="F11" s="139" t="s">
        <v>119</v>
      </c>
      <c r="G11" s="139" t="s">
        <v>62</v>
      </c>
      <c r="H11" s="139" t="s">
        <v>119</v>
      </c>
      <c r="I11" s="139" t="s">
        <v>119</v>
      </c>
      <c r="J11" s="139" t="s">
        <v>119</v>
      </c>
      <c r="K11" s="139" t="s">
        <v>119</v>
      </c>
      <c r="L11" s="139" t="s">
        <v>196</v>
      </c>
      <c r="M11" s="136"/>
    </row>
    <row r="12" spans="1:18" s="113" customFormat="1" ht="75">
      <c r="A12" s="137" t="s">
        <v>127</v>
      </c>
      <c r="B12" s="141" t="s">
        <v>124</v>
      </c>
      <c r="C12" s="138">
        <v>45658</v>
      </c>
      <c r="D12" s="138">
        <v>45835</v>
      </c>
      <c r="E12" s="139" t="s">
        <v>119</v>
      </c>
      <c r="F12" s="139" t="s">
        <v>119</v>
      </c>
      <c r="G12" s="139" t="s">
        <v>62</v>
      </c>
      <c r="H12" s="139" t="s">
        <v>119</v>
      </c>
      <c r="I12" s="139" t="s">
        <v>119</v>
      </c>
      <c r="J12" s="139" t="s">
        <v>119</v>
      </c>
      <c r="K12" s="139" t="s">
        <v>119</v>
      </c>
      <c r="L12" s="152" t="s">
        <v>153</v>
      </c>
      <c r="M12" s="136"/>
      <c r="O12" s="149"/>
    </row>
    <row r="13" spans="1:18" s="113" customFormat="1" ht="112.5">
      <c r="A13" s="137" t="s">
        <v>129</v>
      </c>
      <c r="B13" s="141" t="s">
        <v>197</v>
      </c>
      <c r="C13" s="138">
        <v>45658</v>
      </c>
      <c r="D13" s="138">
        <v>45926</v>
      </c>
      <c r="E13" s="139" t="s">
        <v>119</v>
      </c>
      <c r="F13" s="139" t="s">
        <v>119</v>
      </c>
      <c r="G13" s="139" t="s">
        <v>62</v>
      </c>
      <c r="H13" s="139" t="s">
        <v>119</v>
      </c>
      <c r="I13" s="139" t="s">
        <v>119</v>
      </c>
      <c r="J13" s="139" t="s">
        <v>119</v>
      </c>
      <c r="K13" s="139" t="s">
        <v>119</v>
      </c>
      <c r="L13" s="152" t="s">
        <v>153</v>
      </c>
      <c r="M13" s="136"/>
      <c r="O13" s="149"/>
    </row>
    <row r="14" spans="1:18" s="113" customFormat="1" ht="131.25">
      <c r="A14" s="137" t="s">
        <v>131</v>
      </c>
      <c r="B14" s="141" t="s">
        <v>198</v>
      </c>
      <c r="C14" s="138">
        <v>45658</v>
      </c>
      <c r="D14" s="138">
        <v>45926</v>
      </c>
      <c r="E14" s="139" t="s">
        <v>119</v>
      </c>
      <c r="F14" s="139" t="s">
        <v>119</v>
      </c>
      <c r="G14" s="139" t="s">
        <v>62</v>
      </c>
      <c r="H14" s="139" t="s">
        <v>119</v>
      </c>
      <c r="I14" s="139" t="s">
        <v>119</v>
      </c>
      <c r="J14" s="139" t="s">
        <v>119</v>
      </c>
      <c r="K14" s="139" t="s">
        <v>119</v>
      </c>
      <c r="L14" s="139" t="s">
        <v>203</v>
      </c>
      <c r="M14" s="136"/>
      <c r="P14" s="150"/>
    </row>
    <row r="15" spans="1:18" s="113" customFormat="1" ht="37.5">
      <c r="A15" s="137" t="s">
        <v>156</v>
      </c>
      <c r="B15" s="141" t="s">
        <v>126</v>
      </c>
      <c r="C15" s="138">
        <v>45658</v>
      </c>
      <c r="D15" s="138">
        <v>46017</v>
      </c>
      <c r="E15" s="139" t="s">
        <v>119</v>
      </c>
      <c r="F15" s="139" t="s">
        <v>119</v>
      </c>
      <c r="G15" s="139" t="s">
        <v>62</v>
      </c>
      <c r="H15" s="139" t="s">
        <v>119</v>
      </c>
      <c r="I15" s="139" t="s">
        <v>119</v>
      </c>
      <c r="J15" s="139" t="s">
        <v>119</v>
      </c>
      <c r="K15" s="139" t="s">
        <v>119</v>
      </c>
      <c r="L15" s="152" t="s">
        <v>153</v>
      </c>
      <c r="M15" s="136"/>
      <c r="P15" s="150"/>
    </row>
    <row r="16" spans="1:18" s="113" customFormat="1" ht="104.25" customHeight="1">
      <c r="A16" s="137" t="s">
        <v>157</v>
      </c>
      <c r="B16" s="141" t="s">
        <v>132</v>
      </c>
      <c r="C16" s="138">
        <v>45658</v>
      </c>
      <c r="D16" s="138">
        <v>46017</v>
      </c>
      <c r="E16" s="139" t="s">
        <v>119</v>
      </c>
      <c r="F16" s="139" t="s">
        <v>119</v>
      </c>
      <c r="G16" s="139" t="s">
        <v>62</v>
      </c>
      <c r="H16" s="139" t="s">
        <v>119</v>
      </c>
      <c r="I16" s="139" t="s">
        <v>119</v>
      </c>
      <c r="J16" s="139" t="s">
        <v>119</v>
      </c>
      <c r="K16" s="139" t="s">
        <v>119</v>
      </c>
      <c r="L16" s="152" t="s">
        <v>153</v>
      </c>
      <c r="M16" s="136"/>
    </row>
    <row r="17" spans="1:13" s="113" customFormat="1" ht="166.5" customHeight="1">
      <c r="A17" s="137" t="s">
        <v>38</v>
      </c>
      <c r="B17" s="135" t="s">
        <v>199</v>
      </c>
      <c r="C17" s="138">
        <v>45658</v>
      </c>
      <c r="D17" s="138">
        <v>47848</v>
      </c>
      <c r="E17" s="139" t="s">
        <v>119</v>
      </c>
      <c r="F17" s="139" t="s">
        <v>119</v>
      </c>
      <c r="G17" s="139" t="s">
        <v>62</v>
      </c>
      <c r="H17" s="139" t="s">
        <v>119</v>
      </c>
      <c r="I17" s="140" t="s">
        <v>120</v>
      </c>
      <c r="J17" s="140"/>
      <c r="K17" s="151">
        <v>3041282.6</v>
      </c>
      <c r="L17" s="139" t="s">
        <v>119</v>
      </c>
      <c r="M17" s="139" t="s">
        <v>119</v>
      </c>
    </row>
    <row r="18" spans="1:13" s="113" customFormat="1" ht="195.75" customHeight="1">
      <c r="A18" s="137" t="s">
        <v>133</v>
      </c>
      <c r="B18" s="141" t="s">
        <v>122</v>
      </c>
      <c r="C18" s="138">
        <v>45658</v>
      </c>
      <c r="D18" s="138">
        <v>45744</v>
      </c>
      <c r="E18" s="139" t="s">
        <v>119</v>
      </c>
      <c r="F18" s="139" t="s">
        <v>119</v>
      </c>
      <c r="G18" s="139" t="s">
        <v>62</v>
      </c>
      <c r="H18" s="139" t="s">
        <v>119</v>
      </c>
      <c r="I18" s="139" t="s">
        <v>119</v>
      </c>
      <c r="J18" s="139" t="s">
        <v>119</v>
      </c>
      <c r="K18" s="139" t="s">
        <v>119</v>
      </c>
      <c r="L18" s="153" t="s">
        <v>200</v>
      </c>
      <c r="M18" s="139"/>
    </row>
    <row r="19" spans="1:13" s="113" customFormat="1" ht="37.5">
      <c r="A19" s="137" t="s">
        <v>134</v>
      </c>
      <c r="B19" s="141" t="s">
        <v>128</v>
      </c>
      <c r="C19" s="138">
        <v>45658</v>
      </c>
      <c r="D19" s="138">
        <v>45772</v>
      </c>
      <c r="E19" s="139" t="s">
        <v>119</v>
      </c>
      <c r="F19" s="139" t="s">
        <v>119</v>
      </c>
      <c r="G19" s="139" t="s">
        <v>62</v>
      </c>
      <c r="H19" s="139" t="s">
        <v>119</v>
      </c>
      <c r="I19" s="139" t="s">
        <v>119</v>
      </c>
      <c r="J19" s="139" t="s">
        <v>119</v>
      </c>
      <c r="K19" s="139" t="s">
        <v>119</v>
      </c>
      <c r="L19" s="152" t="s">
        <v>153</v>
      </c>
      <c r="M19" s="139"/>
    </row>
    <row r="20" spans="1:13" s="113" customFormat="1" ht="75">
      <c r="A20" s="137" t="s">
        <v>135</v>
      </c>
      <c r="B20" s="141" t="s">
        <v>124</v>
      </c>
      <c r="C20" s="138">
        <v>45658</v>
      </c>
      <c r="D20" s="138">
        <v>45835</v>
      </c>
      <c r="E20" s="139" t="s">
        <v>119</v>
      </c>
      <c r="F20" s="139" t="s">
        <v>119</v>
      </c>
      <c r="G20" s="139" t="s">
        <v>62</v>
      </c>
      <c r="H20" s="139" t="s">
        <v>119</v>
      </c>
      <c r="I20" s="139" t="s">
        <v>119</v>
      </c>
      <c r="J20" s="139" t="s">
        <v>119</v>
      </c>
      <c r="K20" s="139" t="s">
        <v>119</v>
      </c>
      <c r="L20" s="139" t="s">
        <v>154</v>
      </c>
      <c r="M20" s="139"/>
    </row>
    <row r="21" spans="1:13" s="113" customFormat="1" ht="100.5" customHeight="1">
      <c r="A21" s="137" t="s">
        <v>136</v>
      </c>
      <c r="B21" s="141" t="s">
        <v>201</v>
      </c>
      <c r="C21" s="138">
        <v>45658</v>
      </c>
      <c r="D21" s="138">
        <v>45926</v>
      </c>
      <c r="E21" s="139" t="s">
        <v>119</v>
      </c>
      <c r="F21" s="139" t="s">
        <v>119</v>
      </c>
      <c r="G21" s="139" t="s">
        <v>62</v>
      </c>
      <c r="H21" s="139" t="s">
        <v>119</v>
      </c>
      <c r="I21" s="139" t="s">
        <v>119</v>
      </c>
      <c r="J21" s="139" t="s">
        <v>119</v>
      </c>
      <c r="K21" s="139" t="s">
        <v>119</v>
      </c>
      <c r="L21" s="152" t="s">
        <v>153</v>
      </c>
      <c r="M21" s="139"/>
    </row>
    <row r="22" spans="1:13" s="113" customFormat="1" ht="50.25" customHeight="1">
      <c r="A22" s="137" t="s">
        <v>137</v>
      </c>
      <c r="B22" s="141" t="s">
        <v>126</v>
      </c>
      <c r="C22" s="138">
        <v>45658</v>
      </c>
      <c r="D22" s="138">
        <v>46016</v>
      </c>
      <c r="E22" s="139" t="s">
        <v>119</v>
      </c>
      <c r="F22" s="139" t="s">
        <v>119</v>
      </c>
      <c r="G22" s="139" t="s">
        <v>62</v>
      </c>
      <c r="H22" s="139" t="s">
        <v>119</v>
      </c>
      <c r="I22" s="139" t="s">
        <v>119</v>
      </c>
      <c r="J22" s="139" t="s">
        <v>119</v>
      </c>
      <c r="K22" s="139" t="s">
        <v>119</v>
      </c>
      <c r="L22" s="139" t="s">
        <v>155</v>
      </c>
      <c r="M22" s="139"/>
    </row>
    <row r="23" spans="1:13" s="113" customFormat="1" ht="75">
      <c r="A23" s="137" t="s">
        <v>138</v>
      </c>
      <c r="B23" s="141" t="s">
        <v>130</v>
      </c>
      <c r="C23" s="138">
        <v>45658</v>
      </c>
      <c r="D23" s="138">
        <v>46017</v>
      </c>
      <c r="E23" s="139" t="s">
        <v>119</v>
      </c>
      <c r="F23" s="139" t="s">
        <v>119</v>
      </c>
      <c r="G23" s="139" t="s">
        <v>62</v>
      </c>
      <c r="H23" s="139" t="s">
        <v>119</v>
      </c>
      <c r="I23" s="139" t="s">
        <v>119</v>
      </c>
      <c r="J23" s="139" t="s">
        <v>119</v>
      </c>
      <c r="K23" s="139" t="s">
        <v>119</v>
      </c>
      <c r="L23" s="152" t="s">
        <v>153</v>
      </c>
      <c r="M23" s="139"/>
    </row>
    <row r="24" spans="1:13" s="113" customFormat="1" ht="107.25" customHeight="1">
      <c r="A24" s="137" t="s">
        <v>158</v>
      </c>
      <c r="B24" s="141" t="s">
        <v>132</v>
      </c>
      <c r="C24" s="138">
        <v>45658</v>
      </c>
      <c r="D24" s="138">
        <v>46017</v>
      </c>
      <c r="E24" s="139" t="s">
        <v>119</v>
      </c>
      <c r="F24" s="139" t="s">
        <v>119</v>
      </c>
      <c r="G24" s="139" t="s">
        <v>62</v>
      </c>
      <c r="H24" s="139" t="s">
        <v>119</v>
      </c>
      <c r="I24" s="139" t="s">
        <v>119</v>
      </c>
      <c r="J24" s="139" t="s">
        <v>119</v>
      </c>
      <c r="K24" s="139" t="s">
        <v>119</v>
      </c>
      <c r="L24" s="152" t="s">
        <v>153</v>
      </c>
      <c r="M24" s="139"/>
    </row>
  </sheetData>
  <mergeCells count="13">
    <mergeCell ref="J1:L1"/>
    <mergeCell ref="K4:K5"/>
    <mergeCell ref="L4:L5"/>
    <mergeCell ref="M4:M5"/>
    <mergeCell ref="B7:L7"/>
    <mergeCell ref="A2:M2"/>
    <mergeCell ref="A4:A5"/>
    <mergeCell ref="B4:B5"/>
    <mergeCell ref="C4:D4"/>
    <mergeCell ref="E4:F4"/>
    <mergeCell ref="G4:G5"/>
    <mergeCell ref="H4:H5"/>
    <mergeCell ref="I4:J4"/>
  </mergeCells>
  <pageMargins left="0.59055118110236227" right="0.59055118110236227" top="0.59055118110236227" bottom="0.59055118110236227" header="0.31496062992125984" footer="0.31496062992125984"/>
  <pageSetup paperSize="9" scale="59" firstPageNumber="31" fitToHeight="5" orientation="landscape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15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20</vt:i4>
      </vt:variant>
    </vt:vector>
  </HeadingPairs>
  <TitlesOfParts>
    <vt:vector size="27" baseType="lpstr">
      <vt:lpstr>1.1.Осн. пол. РП</vt:lpstr>
      <vt:lpstr>1.2. Показатели РП</vt:lpstr>
      <vt:lpstr>1.3. Пок. РП по мес.</vt:lpstr>
      <vt:lpstr>1.4. Мероприятия РП</vt:lpstr>
      <vt:lpstr>1.5. Фин. обес. РП</vt:lpstr>
      <vt:lpstr>1.6. Бюджет РП по месяцам</vt:lpstr>
      <vt:lpstr>План реализации РП -5</vt:lpstr>
      <vt:lpstr>'1.2. Показатели РП'!_bookmark5</vt:lpstr>
      <vt:lpstr>'1.4. Мероприятия РП'!_ftnref1</vt:lpstr>
      <vt:lpstr>'1.1.Осн. пол. РП'!_ftnref2</vt:lpstr>
      <vt:lpstr>'1.1.Осн. пол. РП'!_ftnref3</vt:lpstr>
      <vt:lpstr>'План реализации РП -5'!_ftnref4</vt:lpstr>
      <vt:lpstr>'План реализации РП -5'!_ftnref5</vt:lpstr>
      <vt:lpstr>'План реализации РП -5'!_ftnref6</vt:lpstr>
      <vt:lpstr>'План реализации РП -5'!_ftnref7</vt:lpstr>
      <vt:lpstr>'План реализации РП -5'!_ftnref8</vt:lpstr>
      <vt:lpstr>'План реализации РП -5'!_Hlk127704986</vt:lpstr>
      <vt:lpstr>'1.4. Мероприятия РП'!Заголовки_для_печати</vt:lpstr>
      <vt:lpstr>'1.5. Фин. обес. РП'!Заголовки_для_печати</vt:lpstr>
      <vt:lpstr>'План реализации РП -5'!Заголовки_для_печати</vt:lpstr>
      <vt:lpstr>'1.1.Осн. пол. РП'!Область_печати</vt:lpstr>
      <vt:lpstr>'1.2. Показатели РП'!Область_печати</vt:lpstr>
      <vt:lpstr>'1.3. Пок. РП по мес.'!Область_печати</vt:lpstr>
      <vt:lpstr>'1.4. Мероприятия РП'!Область_печати</vt:lpstr>
      <vt:lpstr>'1.5. Фин. обес. РП'!Область_печати</vt:lpstr>
      <vt:lpstr>'1.6. Бюджет РП по месяцам'!Область_печати</vt:lpstr>
      <vt:lpstr>'План реализации РП -5'!Область_печати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Шеховцова</cp:lastModifiedBy>
  <cp:revision>5</cp:revision>
  <cp:lastPrinted>2025-03-17T14:00:47Z</cp:lastPrinted>
  <dcterms:created xsi:type="dcterms:W3CDTF">2023-05-16T06:08:28Z</dcterms:created>
  <dcterms:modified xsi:type="dcterms:W3CDTF">2025-03-17T14:00:51Z</dcterms:modified>
  <dc:language>ru-RU</dc:language>
</cp:coreProperties>
</file>